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mplate" sheetId="1" state="visible" r:id="rId2"/>
    <sheet name="DEXMA to check Transformer_to_D" sheetId="2" state="hidden" r:id="rId3"/>
    <sheet name="DEXMA to fill Postgres extract" sheetId="3" state="hidden" r:id="rId4"/>
    <sheet name="DO NOT EDIT auxiliar importatio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<sst xmlns="http://schemas.openxmlformats.org/spreadsheetml/2006/main" count="511" uniqueCount="87">
  <si>
    <t xml:space="preserve">ID</t>
  </si>
  <si>
    <t xml:space="preserve">Account</t>
  </si>
  <si>
    <t xml:space="preserve">Destination device key/name</t>
  </si>
  <si>
    <t xml:space="preserve">Destination gateway key</t>
  </si>
  <si>
    <t xml:space="preserve">Destination parameter key</t>
  </si>
  <si>
    <t xml:space="preserve">Destination resolution</t>
  </si>
  <si>
    <t xml:space="preserve">Destination formula</t>
  </si>
  <si>
    <t xml:space="preserve">Variable 1</t>
  </si>
  <si>
    <t xml:space="preserve">Variable 2</t>
  </si>
  <si>
    <t xml:space="preserve">Variable 3</t>
  </si>
  <si>
    <t xml:space="preserve">Variable 4</t>
  </si>
  <si>
    <t xml:space="preserve">Variable 5</t>
  </si>
  <si>
    <t xml:space="preserve">Variable 6</t>
  </si>
  <si>
    <t xml:space="preserve">Variable 7</t>
  </si>
  <si>
    <t xml:space="preserve">Variable 8</t>
  </si>
  <si>
    <t xml:space="preserve">Variable 9</t>
  </si>
  <si>
    <t xml:space="preserve">Variable 10</t>
  </si>
  <si>
    <t xml:space="preserve">Variable 11</t>
  </si>
  <si>
    <t xml:space="preserve">Variable 12</t>
  </si>
  <si>
    <t xml:space="preserve">Variable 13</t>
  </si>
  <si>
    <t xml:space="preserve">Variable 14</t>
  </si>
  <si>
    <t xml:space="preserve">Variable 15</t>
  </si>
  <si>
    <t xml:space="preserve">Variable 16</t>
  </si>
  <si>
    <t xml:space="preserve">Variable 17</t>
  </si>
  <si>
    <t xml:space="preserve">Variable 18</t>
  </si>
  <si>
    <t xml:space="preserve">Variable 19</t>
  </si>
  <si>
    <t xml:space="preserve">Variable 20</t>
  </si>
  <si>
    <t xml:space="preserve">Variable 21</t>
  </si>
  <si>
    <t xml:space="preserve">Variable 22</t>
  </si>
  <si>
    <t xml:space="preserve">Variable 23</t>
  </si>
  <si>
    <t xml:space="preserve">Variable 24</t>
  </si>
  <si>
    <t xml:space="preserve">Variable 25</t>
  </si>
  <si>
    <t xml:space="preserve">Variable 26</t>
  </si>
  <si>
    <t xml:space="preserve">Variable 27</t>
  </si>
  <si>
    <t xml:space="preserve">Variable 28</t>
  </si>
  <si>
    <t xml:space="preserve">Variable 29</t>
  </si>
  <si>
    <t xml:space="preserve">device_key</t>
  </si>
  <si>
    <t xml:space="preserve">gateway_key</t>
  </si>
  <si>
    <t xml:space="preserve">param</t>
  </si>
  <si>
    <t xml:space="preserve">XXXX</t>
  </si>
  <si>
    <t xml:space="preserve">Gateway_name</t>
  </si>
  <si>
    <t xml:space="preserve">EACTIVE</t>
  </si>
  <si>
    <t xml:space="preserve">H</t>
  </si>
  <si>
    <t xml:space="preserve">v1+floor(v2)*0.5</t>
  </si>
  <si>
    <t xml:space="preserve">device_key2</t>
  </si>
  <si>
    <t xml:space="preserve">TEMP</t>
  </si>
  <si>
    <t xml:space="preserve">device_key3</t>
  </si>
  <si>
    <t xml:space="preserve">device_key_A</t>
  </si>
  <si>
    <t xml:space="preserve">device_key4</t>
  </si>
  <si>
    <t xml:space="preserve">device_key_B</t>
  </si>
  <si>
    <t xml:space="preserve">device_key5</t>
  </si>
  <si>
    <t xml:space="preserve">device_key_C</t>
  </si>
  <si>
    <t xml:space="preserve">device_key6</t>
  </si>
  <si>
    <t xml:space="preserve">device_key_D</t>
  </si>
  <si>
    <t xml:space="preserve">device_key7</t>
  </si>
  <si>
    <t xml:space="preserve">device_key_F</t>
  </si>
  <si>
    <t xml:space="preserve">device_key8</t>
  </si>
  <si>
    <t xml:space="preserve">device_key_G</t>
  </si>
  <si>
    <t xml:space="preserve">device_key9</t>
  </si>
  <si>
    <t xml:space="preserve">device_key_H</t>
  </si>
  <si>
    <t xml:space="preserve">device_key10</t>
  </si>
  <si>
    <t xml:space="preserve">device_key_I</t>
  </si>
  <si>
    <t xml:space="preserve">device_key11</t>
  </si>
  <si>
    <t xml:space="preserve">device_key_J</t>
  </si>
  <si>
    <t xml:space="preserve">device_key12</t>
  </si>
  <si>
    <t xml:space="preserve">device_key_K</t>
  </si>
  <si>
    <t xml:space="preserve">device_key13</t>
  </si>
  <si>
    <t xml:space="preserve">device_key_L</t>
  </si>
  <si>
    <t xml:space="preserve">device_key14</t>
  </si>
  <si>
    <t xml:space="preserve">device_key_M</t>
  </si>
  <si>
    <t xml:space="preserve">device_key15</t>
  </si>
  <si>
    <t xml:space="preserve">device_key_N</t>
  </si>
  <si>
    <t xml:space="preserve">device_key16</t>
  </si>
  <si>
    <t xml:space="preserve">Id</t>
  </si>
  <si>
    <t xml:space="preserve">Final variables input</t>
  </si>
  <si>
    <t xml:space="preserve">Device_key - Gateway_key</t>
  </si>
  <si>
    <t xml:space="preserve">Device ID</t>
  </si>
  <si>
    <t xml:space="preserve">Parameter_key</t>
  </si>
  <si>
    <t xml:space="preserve">Nature</t>
  </si>
  <si>
    <t xml:space="preserve">Final variable</t>
  </si>
  <si>
    <t xml:space="preserve">select dm.networkid, dg.mac, dm.id from dexh_mote dm
left join dexh_gateway dg on dm.gateway_fk = dg.id
where dg.deployment_fk = XXXX</t>
  </si>
  <si>
    <t xml:space="preserve">Gateway mac</t>
  </si>
  <si>
    <t xml:space="preserve">Device key</t>
  </si>
  <si>
    <t xml:space="preserve">device_key1</t>
  </si>
  <si>
    <t xml:space="preserve">device_key17</t>
  </si>
  <si>
    <t xml:space="preserve">device_key18</t>
  </si>
  <si>
    <t xml:space="preserve">device_key19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</si>
</sst>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93B5D1"/>
        <bgColor rgb="FF9999FF"/>
      </patternFill>
    </fill>
    <fill>
      <patternFill patternType="solid">
        <fgColor rgb="FFE5F3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5F3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B5D1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P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C3" activeCellId="0" sqref="C3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13"/>
    <col collapsed="false" customWidth="true" hidden="false" outlineLevel="0" max="2" min="2" style="0" width="13.01"/>
    <col collapsed="false" customWidth="true" hidden="false" outlineLevel="0" max="3" min="3" style="0" width="18.9"/>
    <col collapsed="false" customWidth="true" hidden="false" outlineLevel="0" max="4" min="4" style="0" width="13.13"/>
    <col collapsed="false" customWidth="true" hidden="false" outlineLevel="0" max="5" min="5" style="0" width="17.7"/>
    <col collapsed="false" customWidth="true" hidden="false" outlineLevel="0" max="6" min="6" style="0" width="11.38"/>
    <col collapsed="false" customWidth="true" hidden="false" outlineLevel="0" max="7" min="7" style="0" width="15.49"/>
    <col collapsed="false" customWidth="true" hidden="false" outlineLevel="0" max="94" min="8" style="0" width="12.5"/>
  </cols>
  <sheetData>
    <row r="1" customFormat="false" ht="13.8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/>
      <c r="J1" s="3"/>
      <c r="K1" s="3" t="s">
        <v>8</v>
      </c>
      <c r="L1" s="3"/>
      <c r="M1" s="3"/>
      <c r="N1" s="3" t="s">
        <v>9</v>
      </c>
      <c r="O1" s="3"/>
      <c r="P1" s="3"/>
      <c r="Q1" s="3" t="s">
        <v>10</v>
      </c>
      <c r="R1" s="3"/>
      <c r="S1" s="3"/>
      <c r="T1" s="3" t="s">
        <v>11</v>
      </c>
      <c r="U1" s="3"/>
      <c r="V1" s="3"/>
      <c r="W1" s="3" t="s">
        <v>12</v>
      </c>
      <c r="X1" s="3"/>
      <c r="Y1" s="3"/>
      <c r="Z1" s="3" t="s">
        <v>13</v>
      </c>
      <c r="AA1" s="3"/>
      <c r="AB1" s="3"/>
      <c r="AC1" s="3" t="s">
        <v>14</v>
      </c>
      <c r="AD1" s="3"/>
      <c r="AE1" s="3"/>
      <c r="AF1" s="3" t="s">
        <v>15</v>
      </c>
      <c r="AG1" s="3"/>
      <c r="AH1" s="3"/>
      <c r="AI1" s="3" t="s">
        <v>16</v>
      </c>
      <c r="AJ1" s="3"/>
      <c r="AK1" s="3"/>
      <c r="AL1" s="3" t="s">
        <v>17</v>
      </c>
      <c r="AM1" s="3"/>
      <c r="AN1" s="3"/>
      <c r="AO1" s="3" t="s">
        <v>18</v>
      </c>
      <c r="AP1" s="3"/>
      <c r="AQ1" s="3"/>
      <c r="AR1" s="3" t="s">
        <v>19</v>
      </c>
      <c r="AS1" s="3"/>
      <c r="AT1" s="3"/>
      <c r="AU1" s="3" t="s">
        <v>20</v>
      </c>
      <c r="AV1" s="3"/>
      <c r="AW1" s="3"/>
      <c r="AX1" s="3" t="s">
        <v>21</v>
      </c>
      <c r="AY1" s="3"/>
      <c r="AZ1" s="3"/>
      <c r="BA1" s="3" t="s">
        <v>22</v>
      </c>
      <c r="BB1" s="3"/>
      <c r="BC1" s="3"/>
      <c r="BD1" s="3" t="s">
        <v>23</v>
      </c>
      <c r="BE1" s="3"/>
      <c r="BF1" s="3"/>
      <c r="BG1" s="3" t="s">
        <v>24</v>
      </c>
      <c r="BH1" s="3"/>
      <c r="BI1" s="3"/>
      <c r="BJ1" s="3" t="s">
        <v>25</v>
      </c>
      <c r="BK1" s="3"/>
      <c r="BL1" s="3"/>
      <c r="BM1" s="3" t="s">
        <v>26</v>
      </c>
      <c r="BN1" s="3"/>
      <c r="BO1" s="3"/>
      <c r="BP1" s="3" t="s">
        <v>27</v>
      </c>
      <c r="BQ1" s="3"/>
      <c r="BR1" s="3"/>
      <c r="BS1" s="3" t="s">
        <v>28</v>
      </c>
      <c r="BT1" s="3"/>
      <c r="BU1" s="3"/>
      <c r="BV1" s="3" t="s">
        <v>29</v>
      </c>
      <c r="BW1" s="3"/>
      <c r="BX1" s="3"/>
      <c r="BY1" s="3" t="s">
        <v>30</v>
      </c>
      <c r="BZ1" s="3"/>
      <c r="CA1" s="3"/>
      <c r="CB1" s="3" t="s">
        <v>31</v>
      </c>
      <c r="CC1" s="3"/>
      <c r="CD1" s="3"/>
      <c r="CE1" s="3" t="s">
        <v>32</v>
      </c>
      <c r="CF1" s="3"/>
      <c r="CG1" s="3"/>
      <c r="CH1" s="3" t="s">
        <v>33</v>
      </c>
      <c r="CI1" s="3"/>
      <c r="CJ1" s="3"/>
      <c r="CK1" s="3" t="s">
        <v>34</v>
      </c>
      <c r="CL1" s="3"/>
      <c r="CM1" s="3"/>
      <c r="CN1" s="3" t="s">
        <v>35</v>
      </c>
      <c r="CO1" s="3"/>
      <c r="CP1" s="3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4" t="s">
        <v>36</v>
      </c>
      <c r="I2" s="4" t="s">
        <v>37</v>
      </c>
      <c r="J2" s="4" t="s">
        <v>38</v>
      </c>
      <c r="K2" s="4" t="s">
        <v>36</v>
      </c>
      <c r="L2" s="4" t="s">
        <v>37</v>
      </c>
      <c r="M2" s="4" t="s">
        <v>38</v>
      </c>
      <c r="N2" s="4" t="s">
        <v>36</v>
      </c>
      <c r="O2" s="4" t="s">
        <v>37</v>
      </c>
      <c r="P2" s="4" t="s">
        <v>38</v>
      </c>
      <c r="Q2" s="4" t="s">
        <v>36</v>
      </c>
      <c r="R2" s="4" t="s">
        <v>37</v>
      </c>
      <c r="S2" s="4" t="s">
        <v>38</v>
      </c>
      <c r="T2" s="4" t="s">
        <v>36</v>
      </c>
      <c r="U2" s="4" t="s">
        <v>37</v>
      </c>
      <c r="V2" s="4" t="s">
        <v>38</v>
      </c>
      <c r="W2" s="4" t="s">
        <v>36</v>
      </c>
      <c r="X2" s="4" t="s">
        <v>37</v>
      </c>
      <c r="Y2" s="4" t="s">
        <v>38</v>
      </c>
      <c r="Z2" s="4" t="s">
        <v>36</v>
      </c>
      <c r="AA2" s="4" t="s">
        <v>37</v>
      </c>
      <c r="AB2" s="4" t="s">
        <v>38</v>
      </c>
      <c r="AC2" s="4" t="s">
        <v>36</v>
      </c>
      <c r="AD2" s="4" t="s">
        <v>37</v>
      </c>
      <c r="AE2" s="4" t="s">
        <v>38</v>
      </c>
      <c r="AF2" s="4" t="s">
        <v>36</v>
      </c>
      <c r="AG2" s="4" t="s">
        <v>37</v>
      </c>
      <c r="AH2" s="4" t="s">
        <v>38</v>
      </c>
      <c r="AI2" s="4" t="s">
        <v>36</v>
      </c>
      <c r="AJ2" s="4" t="s">
        <v>37</v>
      </c>
      <c r="AK2" s="4" t="s">
        <v>38</v>
      </c>
      <c r="AL2" s="4" t="s">
        <v>36</v>
      </c>
      <c r="AM2" s="4" t="s">
        <v>37</v>
      </c>
      <c r="AN2" s="4" t="s">
        <v>38</v>
      </c>
      <c r="AO2" s="4" t="s">
        <v>36</v>
      </c>
      <c r="AP2" s="4" t="s">
        <v>37</v>
      </c>
      <c r="AQ2" s="4" t="s">
        <v>38</v>
      </c>
      <c r="AR2" s="4" t="s">
        <v>36</v>
      </c>
      <c r="AS2" s="4" t="s">
        <v>37</v>
      </c>
      <c r="AT2" s="4" t="s">
        <v>38</v>
      </c>
      <c r="AU2" s="4" t="s">
        <v>36</v>
      </c>
      <c r="AV2" s="4" t="s">
        <v>37</v>
      </c>
      <c r="AW2" s="4" t="s">
        <v>38</v>
      </c>
      <c r="AX2" s="4" t="s">
        <v>36</v>
      </c>
      <c r="AY2" s="4" t="s">
        <v>37</v>
      </c>
      <c r="AZ2" s="4" t="s">
        <v>38</v>
      </c>
      <c r="BA2" s="4" t="s">
        <v>36</v>
      </c>
      <c r="BB2" s="4" t="s">
        <v>37</v>
      </c>
      <c r="BC2" s="4" t="s">
        <v>38</v>
      </c>
      <c r="BD2" s="4" t="s">
        <v>36</v>
      </c>
      <c r="BE2" s="4" t="s">
        <v>37</v>
      </c>
      <c r="BF2" s="4" t="s">
        <v>38</v>
      </c>
      <c r="BG2" s="4" t="s">
        <v>36</v>
      </c>
      <c r="BH2" s="4" t="s">
        <v>37</v>
      </c>
      <c r="BI2" s="4" t="s">
        <v>38</v>
      </c>
      <c r="BJ2" s="4" t="s">
        <v>36</v>
      </c>
      <c r="BK2" s="4" t="s">
        <v>37</v>
      </c>
      <c r="BL2" s="4" t="s">
        <v>38</v>
      </c>
      <c r="BM2" s="4" t="s">
        <v>36</v>
      </c>
      <c r="BN2" s="4" t="s">
        <v>37</v>
      </c>
      <c r="BO2" s="4" t="s">
        <v>38</v>
      </c>
      <c r="BP2" s="4" t="s">
        <v>36</v>
      </c>
      <c r="BQ2" s="4" t="s">
        <v>37</v>
      </c>
      <c r="BR2" s="4" t="s">
        <v>38</v>
      </c>
      <c r="BS2" s="4" t="s">
        <v>36</v>
      </c>
      <c r="BT2" s="4" t="s">
        <v>37</v>
      </c>
      <c r="BU2" s="4" t="s">
        <v>38</v>
      </c>
      <c r="BV2" s="4" t="s">
        <v>36</v>
      </c>
      <c r="BW2" s="4" t="s">
        <v>37</v>
      </c>
      <c r="BX2" s="4" t="s">
        <v>38</v>
      </c>
      <c r="BY2" s="4" t="s">
        <v>36</v>
      </c>
      <c r="BZ2" s="4" t="s">
        <v>37</v>
      </c>
      <c r="CA2" s="4" t="s">
        <v>38</v>
      </c>
      <c r="CB2" s="4" t="s">
        <v>36</v>
      </c>
      <c r="CC2" s="4" t="s">
        <v>37</v>
      </c>
      <c r="CD2" s="4" t="s">
        <v>38</v>
      </c>
      <c r="CE2" s="4" t="s">
        <v>36</v>
      </c>
      <c r="CF2" s="4" t="s">
        <v>37</v>
      </c>
      <c r="CG2" s="4" t="s">
        <v>38</v>
      </c>
      <c r="CH2" s="4" t="s">
        <v>36</v>
      </c>
      <c r="CI2" s="4" t="s">
        <v>37</v>
      </c>
      <c r="CJ2" s="4" t="s">
        <v>38</v>
      </c>
      <c r="CK2" s="4" t="s">
        <v>36</v>
      </c>
      <c r="CL2" s="4" t="s">
        <v>37</v>
      </c>
      <c r="CM2" s="4" t="s">
        <v>38</v>
      </c>
      <c r="CN2" s="4" t="s">
        <v>36</v>
      </c>
      <c r="CO2" s="4" t="s">
        <v>37</v>
      </c>
      <c r="CP2" s="4" t="s">
        <v>38</v>
      </c>
    </row>
    <row r="3" customFormat="false" ht="15.75" hidden="false" customHeight="false" outlineLevel="0" collapsed="false">
      <c r="A3" s="5" t="n">
        <v>1</v>
      </c>
      <c r="B3" s="6" t="s">
        <v>39</v>
      </c>
      <c r="C3" s="6" t="s">
        <v>36</v>
      </c>
      <c r="D3" s="6" t="s">
        <v>40</v>
      </c>
      <c r="E3" s="6" t="s">
        <v>41</v>
      </c>
      <c r="F3" s="6" t="s">
        <v>42</v>
      </c>
      <c r="G3" s="7" t="s">
        <v>43</v>
      </c>
      <c r="H3" s="8" t="s">
        <v>44</v>
      </c>
      <c r="I3" s="8" t="s">
        <v>40</v>
      </c>
      <c r="J3" s="9" t="s">
        <v>45</v>
      </c>
      <c r="K3" s="8" t="s">
        <v>46</v>
      </c>
      <c r="L3" s="8" t="s">
        <v>40</v>
      </c>
      <c r="M3" s="9" t="s">
        <v>41</v>
      </c>
      <c r="N3" s="9"/>
      <c r="O3" s="9"/>
      <c r="P3" s="9"/>
      <c r="Q3" s="9"/>
      <c r="R3" s="9"/>
      <c r="S3" s="9"/>
      <c r="T3" s="8"/>
      <c r="U3" s="8"/>
      <c r="V3" s="9"/>
      <c r="W3" s="8"/>
      <c r="X3" s="8"/>
      <c r="Y3" s="9"/>
      <c r="Z3" s="8"/>
      <c r="AA3" s="8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8"/>
      <c r="AP3" s="8"/>
      <c r="AQ3" s="9"/>
      <c r="AR3" s="8"/>
      <c r="AS3" s="8"/>
      <c r="AT3" s="9"/>
      <c r="AU3" s="8"/>
      <c r="AV3" s="8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8"/>
      <c r="BK3" s="8"/>
      <c r="BL3" s="9"/>
      <c r="BM3" s="8"/>
      <c r="BN3" s="8"/>
      <c r="BO3" s="9"/>
      <c r="BP3" s="8"/>
      <c r="BQ3" s="8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</row>
    <row r="4" customFormat="false" ht="15.75" hidden="false" customHeight="false" outlineLevel="0" collapsed="false">
      <c r="A4" s="5" t="n">
        <f aca="false">A3+1</f>
        <v>2</v>
      </c>
      <c r="B4" s="6" t="s">
        <v>39</v>
      </c>
      <c r="C4" s="6" t="s">
        <v>47</v>
      </c>
      <c r="D4" s="6" t="s">
        <v>40</v>
      </c>
      <c r="E4" s="6" t="s">
        <v>41</v>
      </c>
      <c r="F4" s="6" t="s">
        <v>42</v>
      </c>
      <c r="G4" s="7" t="s">
        <v>43</v>
      </c>
      <c r="H4" s="8" t="s">
        <v>46</v>
      </c>
      <c r="I4" s="8" t="s">
        <v>40</v>
      </c>
      <c r="J4" s="9" t="s">
        <v>45</v>
      </c>
      <c r="K4" s="8" t="s">
        <v>48</v>
      </c>
      <c r="L4" s="8" t="s">
        <v>40</v>
      </c>
      <c r="M4" s="9" t="s">
        <v>41</v>
      </c>
      <c r="N4" s="10"/>
      <c r="O4" s="10"/>
      <c r="P4" s="9"/>
      <c r="Q4" s="10"/>
      <c r="R4" s="10"/>
      <c r="S4" s="9"/>
      <c r="T4" s="8"/>
      <c r="U4" s="8"/>
      <c r="V4" s="9"/>
      <c r="W4" s="8"/>
      <c r="X4" s="8"/>
      <c r="Y4" s="9"/>
      <c r="Z4" s="8"/>
      <c r="AA4" s="8"/>
      <c r="AB4" s="9"/>
      <c r="AC4" s="9"/>
      <c r="AD4" s="9"/>
      <c r="AE4" s="9"/>
      <c r="AF4" s="9"/>
      <c r="AG4" s="9"/>
      <c r="AH4" s="9"/>
      <c r="AI4" s="9"/>
      <c r="AJ4" s="9"/>
      <c r="AK4" s="9"/>
      <c r="AL4" s="8"/>
      <c r="AM4" s="8"/>
      <c r="AN4" s="9"/>
      <c r="AO4" s="8"/>
      <c r="AP4" s="8"/>
      <c r="AQ4" s="9"/>
      <c r="AR4" s="8"/>
      <c r="AS4" s="8"/>
      <c r="AT4" s="9"/>
      <c r="AU4" s="8"/>
      <c r="AV4" s="8"/>
      <c r="AW4" s="9"/>
      <c r="AX4" s="9"/>
      <c r="AY4" s="9"/>
      <c r="AZ4" s="9"/>
      <c r="BA4" s="9"/>
      <c r="BB4" s="9"/>
      <c r="BC4" s="9"/>
      <c r="BD4" s="9"/>
      <c r="BE4" s="9"/>
      <c r="BF4" s="9"/>
      <c r="BG4" s="8"/>
      <c r="BH4" s="8"/>
      <c r="BI4" s="9"/>
      <c r="BJ4" s="8"/>
      <c r="BK4" s="8"/>
      <c r="BL4" s="9"/>
      <c r="BM4" s="8"/>
      <c r="BN4" s="8"/>
      <c r="BO4" s="9"/>
      <c r="BP4" s="8"/>
      <c r="BQ4" s="8"/>
      <c r="BR4" s="9"/>
      <c r="BS4" s="9"/>
      <c r="BT4" s="9"/>
      <c r="BU4" s="9"/>
      <c r="BV4" s="9"/>
      <c r="BW4" s="9"/>
      <c r="BX4" s="9"/>
      <c r="BY4" s="9"/>
      <c r="BZ4" s="9"/>
      <c r="CA4" s="9"/>
      <c r="CB4" s="8"/>
      <c r="CC4" s="8"/>
      <c r="CD4" s="9"/>
      <c r="CE4" s="9"/>
      <c r="CF4" s="9"/>
      <c r="CG4" s="9"/>
      <c r="CH4" s="9"/>
      <c r="CI4" s="9"/>
      <c r="CJ4" s="9"/>
      <c r="CK4" s="9"/>
      <c r="CL4" s="9"/>
      <c r="CM4" s="9"/>
      <c r="CN4" s="8"/>
      <c r="CO4" s="8"/>
      <c r="CP4" s="9"/>
    </row>
    <row r="5" customFormat="false" ht="15.75" hidden="false" customHeight="false" outlineLevel="0" collapsed="false">
      <c r="A5" s="5" t="n">
        <f aca="false">A4+1</f>
        <v>3</v>
      </c>
      <c r="B5" s="6" t="s">
        <v>39</v>
      </c>
      <c r="C5" s="6" t="s">
        <v>49</v>
      </c>
      <c r="D5" s="6" t="s">
        <v>40</v>
      </c>
      <c r="E5" s="6" t="s">
        <v>41</v>
      </c>
      <c r="F5" s="6" t="s">
        <v>42</v>
      </c>
      <c r="G5" s="7" t="s">
        <v>43</v>
      </c>
      <c r="H5" s="8" t="s">
        <v>48</v>
      </c>
      <c r="I5" s="8" t="s">
        <v>40</v>
      </c>
      <c r="J5" s="9" t="s">
        <v>45</v>
      </c>
      <c r="K5" s="8" t="s">
        <v>50</v>
      </c>
      <c r="L5" s="8" t="s">
        <v>40</v>
      </c>
      <c r="M5" s="9" t="s">
        <v>41</v>
      </c>
      <c r="N5" s="8"/>
      <c r="O5" s="8"/>
      <c r="P5" s="9"/>
      <c r="Q5" s="8"/>
      <c r="R5" s="8"/>
      <c r="S5" s="9"/>
      <c r="T5" s="8"/>
      <c r="U5" s="8"/>
      <c r="V5" s="9"/>
      <c r="W5" s="8"/>
      <c r="X5" s="8"/>
      <c r="Y5" s="9"/>
      <c r="Z5" s="8"/>
      <c r="AA5" s="8"/>
      <c r="AB5" s="9"/>
      <c r="AC5" s="9"/>
      <c r="AD5" s="9"/>
      <c r="AE5" s="9"/>
      <c r="AF5" s="9"/>
      <c r="AG5" s="9"/>
      <c r="AH5" s="9"/>
      <c r="AI5" s="9"/>
      <c r="AJ5" s="9"/>
      <c r="AK5" s="9"/>
      <c r="AL5" s="8"/>
      <c r="AM5" s="8"/>
      <c r="AN5" s="9"/>
      <c r="AO5" s="8"/>
      <c r="AP5" s="8"/>
      <c r="AQ5" s="9"/>
      <c r="AR5" s="8"/>
      <c r="AS5" s="8"/>
      <c r="AT5" s="9"/>
      <c r="AU5" s="8"/>
      <c r="AV5" s="8"/>
      <c r="AW5" s="9"/>
      <c r="AX5" s="9"/>
      <c r="AY5" s="9"/>
      <c r="AZ5" s="9"/>
      <c r="BA5" s="9"/>
      <c r="BB5" s="9"/>
      <c r="BC5" s="9"/>
      <c r="BD5" s="9"/>
      <c r="BE5" s="9"/>
      <c r="BF5" s="9"/>
      <c r="BG5" s="8"/>
      <c r="BH5" s="8"/>
      <c r="BI5" s="9"/>
      <c r="BJ5" s="8"/>
      <c r="BK5" s="8"/>
      <c r="BL5" s="9"/>
      <c r="BM5" s="8"/>
      <c r="BN5" s="8"/>
      <c r="BO5" s="9"/>
      <c r="BP5" s="8"/>
      <c r="BQ5" s="8"/>
      <c r="BR5" s="9"/>
      <c r="BS5" s="9"/>
      <c r="BT5" s="9"/>
      <c r="BU5" s="9"/>
      <c r="BV5" s="9"/>
      <c r="BW5" s="9"/>
      <c r="BX5" s="9"/>
      <c r="BY5" s="9"/>
      <c r="BZ5" s="9"/>
      <c r="CA5" s="9"/>
      <c r="CB5" s="8"/>
      <c r="CC5" s="8"/>
      <c r="CD5" s="9"/>
      <c r="CE5" s="9"/>
      <c r="CF5" s="9"/>
      <c r="CG5" s="9"/>
      <c r="CH5" s="9"/>
      <c r="CI5" s="9"/>
      <c r="CJ5" s="9"/>
      <c r="CK5" s="9"/>
      <c r="CL5" s="9"/>
      <c r="CM5" s="9"/>
      <c r="CN5" s="8"/>
      <c r="CO5" s="8"/>
      <c r="CP5" s="9"/>
    </row>
    <row r="6" customFormat="false" ht="15.75" hidden="false" customHeight="false" outlineLevel="0" collapsed="false">
      <c r="A6" s="5" t="n">
        <f aca="false">A5+1</f>
        <v>4</v>
      </c>
      <c r="B6" s="6" t="s">
        <v>39</v>
      </c>
      <c r="C6" s="6" t="s">
        <v>51</v>
      </c>
      <c r="D6" s="6" t="s">
        <v>40</v>
      </c>
      <c r="E6" s="6" t="s">
        <v>41</v>
      </c>
      <c r="F6" s="6" t="s">
        <v>42</v>
      </c>
      <c r="G6" s="7" t="s">
        <v>43</v>
      </c>
      <c r="H6" s="8" t="s">
        <v>50</v>
      </c>
      <c r="I6" s="8" t="s">
        <v>40</v>
      </c>
      <c r="J6" s="9" t="s">
        <v>45</v>
      </c>
      <c r="K6" s="8" t="s">
        <v>52</v>
      </c>
      <c r="L6" s="8" t="s">
        <v>40</v>
      </c>
      <c r="M6" s="9" t="s">
        <v>41</v>
      </c>
      <c r="N6" s="8"/>
      <c r="O6" s="8"/>
      <c r="P6" s="9"/>
      <c r="Q6" s="8"/>
      <c r="R6" s="8"/>
      <c r="S6" s="9"/>
      <c r="T6" s="8"/>
      <c r="U6" s="8"/>
      <c r="V6" s="9"/>
      <c r="W6" s="8"/>
      <c r="X6" s="8"/>
      <c r="Y6" s="9"/>
      <c r="Z6" s="8"/>
      <c r="AA6" s="8"/>
      <c r="AB6" s="9"/>
      <c r="AC6" s="9"/>
      <c r="AD6" s="9"/>
      <c r="AE6" s="9"/>
      <c r="AF6" s="9"/>
      <c r="AG6" s="9"/>
      <c r="AH6" s="9"/>
      <c r="AI6" s="9"/>
      <c r="AJ6" s="9"/>
      <c r="AK6" s="9"/>
      <c r="AL6" s="8"/>
      <c r="AM6" s="8"/>
      <c r="AN6" s="9"/>
      <c r="AO6" s="8"/>
      <c r="AP6" s="8"/>
      <c r="AQ6" s="9"/>
      <c r="AR6" s="8"/>
      <c r="AS6" s="8"/>
      <c r="AT6" s="9"/>
      <c r="AU6" s="8"/>
      <c r="AV6" s="8"/>
      <c r="AW6" s="9"/>
      <c r="AX6" s="9"/>
      <c r="AY6" s="9"/>
      <c r="AZ6" s="9"/>
      <c r="BA6" s="9"/>
      <c r="BB6" s="9"/>
      <c r="BC6" s="9"/>
      <c r="BD6" s="9"/>
      <c r="BE6" s="9"/>
      <c r="BF6" s="9"/>
      <c r="BG6" s="8"/>
      <c r="BH6" s="8"/>
      <c r="BI6" s="9"/>
      <c r="BJ6" s="8"/>
      <c r="BK6" s="8"/>
      <c r="BL6" s="9"/>
      <c r="BM6" s="8"/>
      <c r="BN6" s="8"/>
      <c r="BO6" s="9"/>
      <c r="BP6" s="8"/>
      <c r="BQ6" s="8"/>
      <c r="BR6" s="9"/>
      <c r="BS6" s="9"/>
      <c r="BT6" s="9"/>
      <c r="BU6" s="9"/>
      <c r="BV6" s="9"/>
      <c r="BW6" s="9"/>
      <c r="BX6" s="9"/>
      <c r="BY6" s="9"/>
      <c r="BZ6" s="9"/>
      <c r="CA6" s="9"/>
      <c r="CB6" s="8"/>
      <c r="CC6" s="8"/>
      <c r="CD6" s="9"/>
      <c r="CE6" s="9"/>
      <c r="CF6" s="9"/>
      <c r="CG6" s="9"/>
      <c r="CH6" s="9"/>
      <c r="CI6" s="9"/>
      <c r="CJ6" s="9"/>
      <c r="CK6" s="9"/>
      <c r="CL6" s="9"/>
      <c r="CM6" s="9"/>
      <c r="CN6" s="8"/>
      <c r="CO6" s="8"/>
      <c r="CP6" s="9"/>
    </row>
    <row r="7" customFormat="false" ht="15.75" hidden="false" customHeight="false" outlineLevel="0" collapsed="false">
      <c r="A7" s="5" t="n">
        <f aca="false">A6+1</f>
        <v>5</v>
      </c>
      <c r="B7" s="6" t="s">
        <v>39</v>
      </c>
      <c r="C7" s="6" t="s">
        <v>53</v>
      </c>
      <c r="D7" s="6" t="s">
        <v>40</v>
      </c>
      <c r="E7" s="6" t="s">
        <v>41</v>
      </c>
      <c r="F7" s="6" t="s">
        <v>42</v>
      </c>
      <c r="G7" s="7" t="s">
        <v>43</v>
      </c>
      <c r="H7" s="8" t="s">
        <v>52</v>
      </c>
      <c r="I7" s="8" t="s">
        <v>40</v>
      </c>
      <c r="J7" s="9" t="s">
        <v>45</v>
      </c>
      <c r="K7" s="8" t="s">
        <v>54</v>
      </c>
      <c r="L7" s="8" t="s">
        <v>40</v>
      </c>
      <c r="M7" s="9" t="s">
        <v>41</v>
      </c>
      <c r="N7" s="8"/>
      <c r="O7" s="8"/>
      <c r="P7" s="9"/>
      <c r="Q7" s="8"/>
      <c r="R7" s="8"/>
      <c r="S7" s="9"/>
      <c r="T7" s="8"/>
      <c r="U7" s="8"/>
      <c r="V7" s="9"/>
      <c r="W7" s="8"/>
      <c r="X7" s="8"/>
      <c r="Y7" s="9"/>
      <c r="Z7" s="8"/>
      <c r="AA7" s="8"/>
      <c r="AB7" s="9"/>
      <c r="AC7" s="9"/>
      <c r="AD7" s="9"/>
      <c r="AE7" s="9"/>
      <c r="AF7" s="9"/>
      <c r="AG7" s="9"/>
      <c r="AH7" s="9"/>
      <c r="AI7" s="9"/>
      <c r="AJ7" s="9"/>
      <c r="AK7" s="9"/>
      <c r="AL7" s="8"/>
      <c r="AM7" s="8"/>
      <c r="AN7" s="9"/>
      <c r="AO7" s="8"/>
      <c r="AP7" s="8"/>
      <c r="AQ7" s="9"/>
      <c r="AR7" s="8"/>
      <c r="AS7" s="8"/>
      <c r="AT7" s="9"/>
      <c r="AU7" s="8"/>
      <c r="AV7" s="8"/>
      <c r="AW7" s="9"/>
      <c r="AX7" s="9"/>
      <c r="AY7" s="9"/>
      <c r="AZ7" s="9"/>
      <c r="BA7" s="9"/>
      <c r="BB7" s="9"/>
      <c r="BC7" s="9"/>
      <c r="BD7" s="9"/>
      <c r="BE7" s="9"/>
      <c r="BF7" s="9"/>
      <c r="BG7" s="8"/>
      <c r="BH7" s="8"/>
      <c r="BI7" s="9"/>
      <c r="BJ7" s="8"/>
      <c r="BK7" s="8"/>
      <c r="BL7" s="9"/>
      <c r="BM7" s="8"/>
      <c r="BN7" s="8"/>
      <c r="BO7" s="9"/>
      <c r="BP7" s="8"/>
      <c r="BQ7" s="8"/>
      <c r="BR7" s="9"/>
      <c r="BS7" s="9"/>
      <c r="BT7" s="9"/>
      <c r="BU7" s="9"/>
      <c r="BV7" s="9"/>
      <c r="BW7" s="9"/>
      <c r="BX7" s="9"/>
      <c r="BY7" s="9"/>
      <c r="BZ7" s="9"/>
      <c r="CA7" s="9"/>
      <c r="CB7" s="8"/>
      <c r="CC7" s="8"/>
      <c r="CD7" s="9"/>
      <c r="CE7" s="9"/>
      <c r="CF7" s="9"/>
      <c r="CG7" s="9"/>
      <c r="CH7" s="9"/>
      <c r="CI7" s="9"/>
      <c r="CJ7" s="9"/>
      <c r="CK7" s="9"/>
      <c r="CL7" s="9"/>
      <c r="CM7" s="9"/>
      <c r="CN7" s="8"/>
      <c r="CO7" s="8"/>
      <c r="CP7" s="9"/>
    </row>
    <row r="8" customFormat="false" ht="15.75" hidden="false" customHeight="false" outlineLevel="0" collapsed="false">
      <c r="A8" s="5" t="n">
        <f aca="false">A7+1</f>
        <v>6</v>
      </c>
      <c r="B8" s="6" t="s">
        <v>39</v>
      </c>
      <c r="C8" s="6" t="s">
        <v>55</v>
      </c>
      <c r="D8" s="6" t="s">
        <v>40</v>
      </c>
      <c r="E8" s="6" t="s">
        <v>41</v>
      </c>
      <c r="F8" s="6" t="s">
        <v>42</v>
      </c>
      <c r="G8" s="7" t="s">
        <v>43</v>
      </c>
      <c r="H8" s="8" t="s">
        <v>54</v>
      </c>
      <c r="I8" s="8" t="s">
        <v>40</v>
      </c>
      <c r="J8" s="9" t="s">
        <v>45</v>
      </c>
      <c r="K8" s="8" t="s">
        <v>56</v>
      </c>
      <c r="L8" s="8" t="s">
        <v>40</v>
      </c>
      <c r="M8" s="9" t="s">
        <v>41</v>
      </c>
      <c r="N8" s="8"/>
      <c r="O8" s="8"/>
      <c r="P8" s="9"/>
      <c r="Q8" s="8"/>
      <c r="R8" s="8"/>
      <c r="S8" s="9"/>
      <c r="T8" s="8"/>
      <c r="U8" s="8"/>
      <c r="V8" s="9"/>
      <c r="W8" s="8"/>
      <c r="X8" s="8"/>
      <c r="Y8" s="9"/>
      <c r="Z8" s="8"/>
      <c r="AA8" s="8"/>
      <c r="AB8" s="9"/>
      <c r="AC8" s="9"/>
      <c r="AD8" s="9"/>
      <c r="AE8" s="9"/>
      <c r="AF8" s="9"/>
      <c r="AG8" s="9"/>
      <c r="AH8" s="9"/>
      <c r="AI8" s="9"/>
      <c r="AJ8" s="9"/>
      <c r="AK8" s="9"/>
      <c r="AL8" s="8"/>
      <c r="AM8" s="8"/>
      <c r="AN8" s="9"/>
      <c r="AO8" s="8"/>
      <c r="AP8" s="8"/>
      <c r="AQ8" s="9"/>
      <c r="AR8" s="8"/>
      <c r="AS8" s="8"/>
      <c r="AT8" s="9"/>
      <c r="AU8" s="8"/>
      <c r="AV8" s="8"/>
      <c r="AW8" s="9"/>
      <c r="AX8" s="9"/>
      <c r="AY8" s="9"/>
      <c r="AZ8" s="9"/>
      <c r="BA8" s="9"/>
      <c r="BB8" s="9"/>
      <c r="BC8" s="9"/>
      <c r="BD8" s="9"/>
      <c r="BE8" s="9"/>
      <c r="BF8" s="9"/>
      <c r="BG8" s="8"/>
      <c r="BH8" s="8"/>
      <c r="BI8" s="9"/>
      <c r="BJ8" s="8"/>
      <c r="BK8" s="8"/>
      <c r="BL8" s="9"/>
      <c r="BM8" s="8"/>
      <c r="BN8" s="8"/>
      <c r="BO8" s="9"/>
      <c r="BP8" s="8"/>
      <c r="BQ8" s="8"/>
      <c r="BR8" s="9"/>
      <c r="BS8" s="9"/>
      <c r="BT8" s="9"/>
      <c r="BU8" s="9"/>
      <c r="BV8" s="9"/>
      <c r="BW8" s="9"/>
      <c r="BX8" s="9"/>
      <c r="BY8" s="9"/>
      <c r="BZ8" s="9"/>
      <c r="CA8" s="9"/>
      <c r="CB8" s="8"/>
      <c r="CC8" s="8"/>
      <c r="CD8" s="9"/>
      <c r="CE8" s="9"/>
      <c r="CF8" s="9"/>
      <c r="CG8" s="9"/>
      <c r="CH8" s="9"/>
      <c r="CI8" s="9"/>
      <c r="CJ8" s="9"/>
      <c r="CK8" s="9"/>
      <c r="CL8" s="9"/>
      <c r="CM8" s="9"/>
      <c r="CN8" s="8"/>
      <c r="CO8" s="8"/>
      <c r="CP8" s="9"/>
    </row>
    <row r="9" customFormat="false" ht="15.75" hidden="false" customHeight="false" outlineLevel="0" collapsed="false">
      <c r="A9" s="5" t="n">
        <f aca="false">A8+1</f>
        <v>7</v>
      </c>
      <c r="B9" s="6" t="s">
        <v>39</v>
      </c>
      <c r="C9" s="6" t="s">
        <v>57</v>
      </c>
      <c r="D9" s="6" t="s">
        <v>40</v>
      </c>
      <c r="E9" s="6" t="s">
        <v>41</v>
      </c>
      <c r="F9" s="6" t="s">
        <v>42</v>
      </c>
      <c r="G9" s="7" t="s">
        <v>43</v>
      </c>
      <c r="H9" s="8" t="s">
        <v>56</v>
      </c>
      <c r="I9" s="8" t="s">
        <v>40</v>
      </c>
      <c r="J9" s="9" t="s">
        <v>45</v>
      </c>
      <c r="K9" s="8" t="s">
        <v>58</v>
      </c>
      <c r="L9" s="8" t="s">
        <v>40</v>
      </c>
      <c r="M9" s="9" t="s">
        <v>41</v>
      </c>
      <c r="N9" s="8"/>
      <c r="O9" s="8"/>
      <c r="P9" s="9"/>
      <c r="Q9" s="8"/>
      <c r="R9" s="8"/>
      <c r="S9" s="9"/>
      <c r="T9" s="8"/>
      <c r="U9" s="8"/>
      <c r="V9" s="9"/>
      <c r="W9" s="8"/>
      <c r="X9" s="8"/>
      <c r="Y9" s="9"/>
      <c r="Z9" s="8"/>
      <c r="AA9" s="8"/>
      <c r="AB9" s="9"/>
      <c r="AC9" s="9"/>
      <c r="AD9" s="9"/>
      <c r="AE9" s="9"/>
      <c r="AF9" s="9"/>
      <c r="AG9" s="9"/>
      <c r="AH9" s="9"/>
      <c r="AI9" s="9"/>
      <c r="AJ9" s="9"/>
      <c r="AK9" s="9"/>
      <c r="AL9" s="8"/>
      <c r="AM9" s="8"/>
      <c r="AN9" s="9"/>
      <c r="AO9" s="8"/>
      <c r="AP9" s="8"/>
      <c r="AQ9" s="9"/>
      <c r="AR9" s="8"/>
      <c r="AS9" s="8"/>
      <c r="AT9" s="9"/>
      <c r="AU9" s="8"/>
      <c r="AV9" s="8"/>
      <c r="AW9" s="9"/>
      <c r="AX9" s="9"/>
      <c r="AY9" s="9"/>
      <c r="AZ9" s="9"/>
      <c r="BA9" s="9"/>
      <c r="BB9" s="9"/>
      <c r="BC9" s="9"/>
      <c r="BD9" s="9"/>
      <c r="BE9" s="9"/>
      <c r="BF9" s="9"/>
      <c r="BG9" s="8"/>
      <c r="BH9" s="8"/>
      <c r="BI9" s="9"/>
      <c r="BJ9" s="8"/>
      <c r="BK9" s="8"/>
      <c r="BL9" s="9"/>
      <c r="BM9" s="8"/>
      <c r="BN9" s="8"/>
      <c r="BO9" s="9"/>
      <c r="BP9" s="8"/>
      <c r="BQ9" s="8"/>
      <c r="BR9" s="9"/>
      <c r="BS9" s="9"/>
      <c r="BT9" s="9"/>
      <c r="BU9" s="9"/>
      <c r="BV9" s="9"/>
      <c r="BW9" s="9"/>
      <c r="BX9" s="9"/>
      <c r="BY9" s="9"/>
      <c r="BZ9" s="9"/>
      <c r="CA9" s="9"/>
      <c r="CB9" s="8"/>
      <c r="CC9" s="8"/>
      <c r="CD9" s="9"/>
      <c r="CE9" s="9"/>
      <c r="CF9" s="9"/>
      <c r="CG9" s="9"/>
      <c r="CH9" s="9"/>
      <c r="CI9" s="9"/>
      <c r="CJ9" s="9"/>
      <c r="CK9" s="9"/>
      <c r="CL9" s="9"/>
      <c r="CM9" s="9"/>
      <c r="CN9" s="8"/>
      <c r="CO9" s="8"/>
      <c r="CP9" s="9"/>
    </row>
    <row r="10" customFormat="false" ht="15.75" hidden="false" customHeight="false" outlineLevel="0" collapsed="false">
      <c r="A10" s="5" t="n">
        <f aca="false">A9+1</f>
        <v>8</v>
      </c>
      <c r="B10" s="6" t="s">
        <v>39</v>
      </c>
      <c r="C10" s="6" t="s">
        <v>59</v>
      </c>
      <c r="D10" s="6" t="s">
        <v>40</v>
      </c>
      <c r="E10" s="6" t="s">
        <v>41</v>
      </c>
      <c r="F10" s="6" t="s">
        <v>42</v>
      </c>
      <c r="G10" s="7" t="s">
        <v>43</v>
      </c>
      <c r="H10" s="8" t="s">
        <v>58</v>
      </c>
      <c r="I10" s="8" t="s">
        <v>40</v>
      </c>
      <c r="J10" s="9" t="s">
        <v>45</v>
      </c>
      <c r="K10" s="8" t="s">
        <v>60</v>
      </c>
      <c r="L10" s="8" t="s">
        <v>40</v>
      </c>
      <c r="M10" s="9" t="s">
        <v>41</v>
      </c>
      <c r="N10" s="8"/>
      <c r="O10" s="8"/>
      <c r="P10" s="9"/>
      <c r="Q10" s="8"/>
      <c r="R10" s="8"/>
      <c r="S10" s="9"/>
      <c r="T10" s="8"/>
      <c r="U10" s="8"/>
      <c r="V10" s="9"/>
      <c r="W10" s="8"/>
      <c r="X10" s="8"/>
      <c r="Y10" s="9"/>
      <c r="Z10" s="8"/>
      <c r="AA10" s="8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8"/>
      <c r="AM10" s="8"/>
      <c r="AN10" s="9"/>
      <c r="AO10" s="8"/>
      <c r="AP10" s="8"/>
      <c r="AQ10" s="9"/>
      <c r="AR10" s="8"/>
      <c r="AS10" s="8"/>
      <c r="AT10" s="9"/>
      <c r="AU10" s="8"/>
      <c r="AV10" s="8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8"/>
      <c r="BH10" s="8"/>
      <c r="BI10" s="9"/>
      <c r="BJ10" s="8"/>
      <c r="BK10" s="8"/>
      <c r="BL10" s="9"/>
      <c r="BM10" s="8"/>
      <c r="BN10" s="8"/>
      <c r="BO10" s="9"/>
      <c r="BP10" s="8"/>
      <c r="BQ10" s="8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8"/>
      <c r="CC10" s="8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8"/>
      <c r="CO10" s="8"/>
      <c r="CP10" s="9"/>
    </row>
    <row r="11" customFormat="false" ht="15.75" hidden="false" customHeight="false" outlineLevel="0" collapsed="false">
      <c r="A11" s="5" t="n">
        <f aca="false">A10+1</f>
        <v>9</v>
      </c>
      <c r="B11" s="6" t="s">
        <v>39</v>
      </c>
      <c r="C11" s="6" t="s">
        <v>61</v>
      </c>
      <c r="D11" s="6" t="s">
        <v>40</v>
      </c>
      <c r="E11" s="6" t="s">
        <v>41</v>
      </c>
      <c r="F11" s="6" t="s">
        <v>42</v>
      </c>
      <c r="G11" s="7" t="s">
        <v>43</v>
      </c>
      <c r="H11" s="8" t="s">
        <v>60</v>
      </c>
      <c r="I11" s="8" t="s">
        <v>40</v>
      </c>
      <c r="J11" s="9" t="s">
        <v>45</v>
      </c>
      <c r="K11" s="8" t="s">
        <v>62</v>
      </c>
      <c r="L11" s="8" t="s">
        <v>40</v>
      </c>
      <c r="M11" s="9" t="s">
        <v>41</v>
      </c>
      <c r="N11" s="8"/>
      <c r="O11" s="8"/>
      <c r="P11" s="9"/>
      <c r="Q11" s="8"/>
      <c r="R11" s="8"/>
      <c r="S11" s="9"/>
      <c r="T11" s="8"/>
      <c r="U11" s="8"/>
      <c r="V11" s="9"/>
      <c r="W11" s="8"/>
      <c r="X11" s="8"/>
      <c r="Y11" s="9"/>
      <c r="Z11" s="8"/>
      <c r="AA11" s="8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8"/>
      <c r="AM11" s="8"/>
      <c r="AN11" s="9"/>
      <c r="AO11" s="8"/>
      <c r="AP11" s="8"/>
      <c r="AQ11" s="9"/>
      <c r="AR11" s="8"/>
      <c r="AS11" s="8"/>
      <c r="AT11" s="9"/>
      <c r="AU11" s="8"/>
      <c r="AV11" s="8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8"/>
      <c r="BH11" s="8"/>
      <c r="BI11" s="9"/>
      <c r="BJ11" s="8"/>
      <c r="BK11" s="8"/>
      <c r="BL11" s="9"/>
      <c r="BM11" s="8"/>
      <c r="BN11" s="8"/>
      <c r="BO11" s="9"/>
      <c r="BP11" s="8"/>
      <c r="BQ11" s="8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8"/>
      <c r="CC11" s="8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8"/>
      <c r="CO11" s="8"/>
      <c r="CP11" s="9"/>
    </row>
    <row r="12" customFormat="false" ht="15.75" hidden="false" customHeight="false" outlineLevel="0" collapsed="false">
      <c r="A12" s="5" t="n">
        <f aca="false">A11+1</f>
        <v>10</v>
      </c>
      <c r="B12" s="6" t="s">
        <v>39</v>
      </c>
      <c r="C12" s="6" t="s">
        <v>63</v>
      </c>
      <c r="D12" s="6" t="s">
        <v>40</v>
      </c>
      <c r="E12" s="6" t="s">
        <v>41</v>
      </c>
      <c r="F12" s="6" t="s">
        <v>42</v>
      </c>
      <c r="G12" s="7" t="s">
        <v>43</v>
      </c>
      <c r="H12" s="8" t="s">
        <v>62</v>
      </c>
      <c r="I12" s="8" t="s">
        <v>40</v>
      </c>
      <c r="J12" s="9" t="s">
        <v>45</v>
      </c>
      <c r="K12" s="8" t="s">
        <v>64</v>
      </c>
      <c r="L12" s="8" t="s">
        <v>40</v>
      </c>
      <c r="M12" s="9" t="s">
        <v>41</v>
      </c>
      <c r="N12" s="8"/>
      <c r="O12" s="8"/>
      <c r="P12" s="9"/>
      <c r="Q12" s="8"/>
      <c r="R12" s="8"/>
      <c r="S12" s="9"/>
      <c r="T12" s="8"/>
      <c r="U12" s="8"/>
      <c r="V12" s="9"/>
      <c r="W12" s="8"/>
      <c r="X12" s="8"/>
      <c r="Y12" s="9"/>
      <c r="Z12" s="8"/>
      <c r="AA12" s="8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8"/>
      <c r="AM12" s="8"/>
      <c r="AN12" s="9"/>
      <c r="AO12" s="8"/>
      <c r="AP12" s="8"/>
      <c r="AQ12" s="9"/>
      <c r="AR12" s="8"/>
      <c r="AS12" s="8"/>
      <c r="AT12" s="9"/>
      <c r="AU12" s="8"/>
      <c r="AV12" s="8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8"/>
      <c r="BH12" s="8"/>
      <c r="BI12" s="9"/>
      <c r="BJ12" s="8"/>
      <c r="BK12" s="8"/>
      <c r="BL12" s="9"/>
      <c r="BM12" s="8"/>
      <c r="BN12" s="8"/>
      <c r="BO12" s="9"/>
      <c r="BP12" s="8"/>
      <c r="BQ12" s="8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8"/>
      <c r="CC12" s="8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8"/>
      <c r="CO12" s="8"/>
      <c r="CP12" s="9"/>
    </row>
    <row r="13" customFormat="false" ht="15.75" hidden="false" customHeight="false" outlineLevel="0" collapsed="false">
      <c r="A13" s="5" t="n">
        <f aca="false">A12+1</f>
        <v>11</v>
      </c>
      <c r="B13" s="6" t="s">
        <v>39</v>
      </c>
      <c r="C13" s="6" t="s">
        <v>65</v>
      </c>
      <c r="D13" s="6" t="s">
        <v>40</v>
      </c>
      <c r="E13" s="6" t="s">
        <v>41</v>
      </c>
      <c r="F13" s="6" t="s">
        <v>42</v>
      </c>
      <c r="G13" s="7" t="s">
        <v>43</v>
      </c>
      <c r="H13" s="8" t="s">
        <v>64</v>
      </c>
      <c r="I13" s="8" t="s">
        <v>40</v>
      </c>
      <c r="J13" s="9" t="s">
        <v>45</v>
      </c>
      <c r="K13" s="8" t="s">
        <v>66</v>
      </c>
      <c r="L13" s="8" t="s">
        <v>40</v>
      </c>
      <c r="M13" s="9" t="s">
        <v>41</v>
      </c>
      <c r="N13" s="8"/>
      <c r="O13" s="8"/>
      <c r="P13" s="9"/>
      <c r="Q13" s="8"/>
      <c r="R13" s="8"/>
      <c r="S13" s="9"/>
      <c r="T13" s="8"/>
      <c r="U13" s="8"/>
      <c r="V13" s="9"/>
      <c r="W13" s="8"/>
      <c r="X13" s="8"/>
      <c r="Y13" s="9"/>
      <c r="Z13" s="8"/>
      <c r="AA13" s="8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8"/>
      <c r="AM13" s="8"/>
      <c r="AN13" s="9"/>
      <c r="AO13" s="8"/>
      <c r="AP13" s="8"/>
      <c r="AQ13" s="9"/>
      <c r="AR13" s="8"/>
      <c r="AS13" s="8"/>
      <c r="AT13" s="9"/>
      <c r="AU13" s="8"/>
      <c r="AV13" s="8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8"/>
      <c r="BH13" s="8"/>
      <c r="BI13" s="9"/>
      <c r="BJ13" s="8"/>
      <c r="BK13" s="8"/>
      <c r="BL13" s="9"/>
      <c r="BM13" s="8"/>
      <c r="BN13" s="8"/>
      <c r="BO13" s="9"/>
      <c r="BP13" s="8"/>
      <c r="BQ13" s="8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8"/>
      <c r="CC13" s="8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8"/>
      <c r="CO13" s="8"/>
      <c r="CP13" s="9"/>
    </row>
    <row r="14" customFormat="false" ht="15.75" hidden="false" customHeight="false" outlineLevel="0" collapsed="false">
      <c r="A14" s="5" t="n">
        <f aca="false">A13+1</f>
        <v>12</v>
      </c>
      <c r="B14" s="6" t="s">
        <v>39</v>
      </c>
      <c r="C14" s="6" t="s">
        <v>67</v>
      </c>
      <c r="D14" s="6" t="s">
        <v>40</v>
      </c>
      <c r="E14" s="6" t="s">
        <v>41</v>
      </c>
      <c r="F14" s="6" t="s">
        <v>42</v>
      </c>
      <c r="G14" s="7" t="s">
        <v>43</v>
      </c>
      <c r="H14" s="8" t="s">
        <v>66</v>
      </c>
      <c r="I14" s="8" t="s">
        <v>40</v>
      </c>
      <c r="J14" s="9" t="s">
        <v>45</v>
      </c>
      <c r="K14" s="8" t="s">
        <v>68</v>
      </c>
      <c r="L14" s="8" t="s">
        <v>40</v>
      </c>
      <c r="M14" s="9" t="s">
        <v>41</v>
      </c>
      <c r="N14" s="8"/>
      <c r="O14" s="8"/>
      <c r="P14" s="9"/>
      <c r="Q14" s="8"/>
      <c r="R14" s="8"/>
      <c r="S14" s="9"/>
      <c r="T14" s="8"/>
      <c r="U14" s="8"/>
      <c r="V14" s="9"/>
      <c r="W14" s="8"/>
      <c r="X14" s="8"/>
      <c r="Y14" s="9"/>
      <c r="Z14" s="8"/>
      <c r="AA14" s="8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8"/>
      <c r="AM14" s="8"/>
      <c r="AN14" s="9"/>
      <c r="AO14" s="8"/>
      <c r="AP14" s="8"/>
      <c r="AQ14" s="9"/>
      <c r="AR14" s="8"/>
      <c r="AS14" s="8"/>
      <c r="AT14" s="9"/>
      <c r="AU14" s="8"/>
      <c r="AV14" s="8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8"/>
      <c r="BH14" s="8"/>
      <c r="BI14" s="9"/>
      <c r="BJ14" s="8"/>
      <c r="BK14" s="8"/>
      <c r="BL14" s="9"/>
      <c r="BM14" s="8"/>
      <c r="BN14" s="8"/>
      <c r="BO14" s="9"/>
      <c r="BP14" s="8"/>
      <c r="BQ14" s="8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8"/>
      <c r="CC14" s="8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8"/>
      <c r="CO14" s="8"/>
      <c r="CP14" s="9"/>
    </row>
    <row r="15" customFormat="false" ht="15.75" hidden="false" customHeight="false" outlineLevel="0" collapsed="false">
      <c r="A15" s="5" t="n">
        <f aca="false">A14+1</f>
        <v>13</v>
      </c>
      <c r="B15" s="6" t="s">
        <v>39</v>
      </c>
      <c r="C15" s="6" t="s">
        <v>69</v>
      </c>
      <c r="D15" s="6" t="s">
        <v>40</v>
      </c>
      <c r="E15" s="6" t="s">
        <v>41</v>
      </c>
      <c r="F15" s="6" t="s">
        <v>42</v>
      </c>
      <c r="G15" s="7" t="s">
        <v>43</v>
      </c>
      <c r="H15" s="8" t="s">
        <v>68</v>
      </c>
      <c r="I15" s="8" t="s">
        <v>40</v>
      </c>
      <c r="J15" s="9" t="s">
        <v>45</v>
      </c>
      <c r="K15" s="8" t="s">
        <v>70</v>
      </c>
      <c r="L15" s="8" t="s">
        <v>40</v>
      </c>
      <c r="M15" s="9" t="s">
        <v>41</v>
      </c>
      <c r="N15" s="8"/>
      <c r="O15" s="8"/>
      <c r="P15" s="9"/>
      <c r="Q15" s="8"/>
      <c r="R15" s="8"/>
      <c r="S15" s="9"/>
      <c r="T15" s="8"/>
      <c r="U15" s="8"/>
      <c r="V15" s="9"/>
      <c r="W15" s="8"/>
      <c r="X15" s="8"/>
      <c r="Y15" s="9"/>
      <c r="Z15" s="8"/>
      <c r="AA15" s="8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8"/>
      <c r="AM15" s="8"/>
      <c r="AN15" s="9"/>
      <c r="AO15" s="8"/>
      <c r="AP15" s="8"/>
      <c r="AQ15" s="9"/>
      <c r="AR15" s="8"/>
      <c r="AS15" s="8"/>
      <c r="AT15" s="9"/>
      <c r="AU15" s="8"/>
      <c r="AV15" s="8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8"/>
      <c r="BH15" s="8"/>
      <c r="BI15" s="9"/>
      <c r="BJ15" s="8"/>
      <c r="BK15" s="8"/>
      <c r="BL15" s="9"/>
      <c r="BM15" s="8"/>
      <c r="BN15" s="8"/>
      <c r="BO15" s="9"/>
      <c r="BP15" s="8"/>
      <c r="BQ15" s="8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8"/>
      <c r="CC15" s="8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8"/>
      <c r="CO15" s="8"/>
      <c r="CP15" s="9"/>
    </row>
    <row r="16" customFormat="false" ht="15.75" hidden="false" customHeight="false" outlineLevel="0" collapsed="false">
      <c r="A16" s="5" t="n">
        <f aca="false">A15+1</f>
        <v>14</v>
      </c>
      <c r="B16" s="6" t="s">
        <v>39</v>
      </c>
      <c r="C16" s="6" t="s">
        <v>71</v>
      </c>
      <c r="D16" s="6" t="s">
        <v>40</v>
      </c>
      <c r="E16" s="6" t="s">
        <v>41</v>
      </c>
      <c r="F16" s="6" t="s">
        <v>42</v>
      </c>
      <c r="G16" s="7" t="s">
        <v>43</v>
      </c>
      <c r="H16" s="8" t="s">
        <v>70</v>
      </c>
      <c r="I16" s="8" t="s">
        <v>40</v>
      </c>
      <c r="J16" s="9" t="s">
        <v>45</v>
      </c>
      <c r="K16" s="8" t="s">
        <v>72</v>
      </c>
      <c r="L16" s="8" t="s">
        <v>40</v>
      </c>
      <c r="M16" s="9" t="s">
        <v>41</v>
      </c>
      <c r="N16" s="8"/>
      <c r="O16" s="8"/>
      <c r="P16" s="9"/>
      <c r="Q16" s="8"/>
      <c r="R16" s="8"/>
      <c r="S16" s="9"/>
      <c r="T16" s="8"/>
      <c r="U16" s="8"/>
      <c r="V16" s="9"/>
      <c r="W16" s="8"/>
      <c r="X16" s="8"/>
      <c r="Y16" s="9"/>
      <c r="Z16" s="8"/>
      <c r="AA16" s="8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8"/>
      <c r="AM16" s="8"/>
      <c r="AN16" s="9"/>
      <c r="AO16" s="8"/>
      <c r="AP16" s="8"/>
      <c r="AQ16" s="9"/>
      <c r="AR16" s="8"/>
      <c r="AS16" s="8"/>
      <c r="AT16" s="9"/>
      <c r="AU16" s="8"/>
      <c r="AV16" s="8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8"/>
      <c r="BH16" s="8"/>
      <c r="BI16" s="9"/>
      <c r="BJ16" s="8"/>
      <c r="BK16" s="8"/>
      <c r="BL16" s="9"/>
      <c r="BM16" s="8"/>
      <c r="BN16" s="8"/>
      <c r="BO16" s="9"/>
      <c r="BP16" s="8"/>
      <c r="BQ16" s="8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8"/>
      <c r="CC16" s="8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8"/>
      <c r="CO16" s="8"/>
      <c r="CP16" s="9"/>
    </row>
    <row r="17" customFormat="false" ht="15.75" hidden="false" customHeight="false" outlineLevel="0" collapsed="false">
      <c r="A17" s="5" t="n">
        <f aca="false">A16+1</f>
        <v>15</v>
      </c>
      <c r="B17" s="6"/>
      <c r="C17" s="6"/>
      <c r="D17" s="6"/>
      <c r="E17" s="6"/>
      <c r="F17" s="6"/>
      <c r="G17" s="7"/>
      <c r="H17" s="8"/>
      <c r="I17" s="8"/>
      <c r="J17" s="9"/>
      <c r="K17" s="8"/>
      <c r="L17" s="8"/>
      <c r="M17" s="9"/>
      <c r="N17" s="8"/>
      <c r="O17" s="8"/>
      <c r="P17" s="9"/>
      <c r="Q17" s="8"/>
      <c r="R17" s="8"/>
      <c r="S17" s="9"/>
      <c r="T17" s="8"/>
      <c r="U17" s="8"/>
      <c r="V17" s="9"/>
      <c r="W17" s="8"/>
      <c r="X17" s="8"/>
      <c r="Y17" s="9"/>
      <c r="Z17" s="8"/>
      <c r="AA17" s="8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8"/>
      <c r="AM17" s="8"/>
      <c r="AN17" s="9"/>
      <c r="AO17" s="8"/>
      <c r="AP17" s="8"/>
      <c r="AQ17" s="9"/>
      <c r="AR17" s="8"/>
      <c r="AS17" s="8"/>
      <c r="AT17" s="9"/>
      <c r="AU17" s="8"/>
      <c r="AV17" s="8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8"/>
      <c r="BH17" s="8"/>
      <c r="BI17" s="9"/>
      <c r="BJ17" s="8"/>
      <c r="BK17" s="8"/>
      <c r="BL17" s="9"/>
      <c r="BM17" s="8"/>
      <c r="BN17" s="8"/>
      <c r="BO17" s="9"/>
      <c r="BP17" s="8"/>
      <c r="BQ17" s="8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8"/>
      <c r="CC17" s="8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8"/>
      <c r="CO17" s="8"/>
      <c r="CP17" s="9"/>
    </row>
    <row r="18" customFormat="false" ht="15.75" hidden="false" customHeight="false" outlineLevel="0" collapsed="false">
      <c r="A18" s="5" t="n">
        <f aca="false">A17+1</f>
        <v>16</v>
      </c>
      <c r="B18" s="6"/>
      <c r="C18" s="6"/>
      <c r="D18" s="6"/>
      <c r="E18" s="6"/>
      <c r="F18" s="6"/>
      <c r="G18" s="7"/>
      <c r="H18" s="8"/>
      <c r="I18" s="8"/>
      <c r="J18" s="9"/>
      <c r="K18" s="8"/>
      <c r="L18" s="8"/>
      <c r="M18" s="9"/>
      <c r="N18" s="8"/>
      <c r="O18" s="8"/>
      <c r="P18" s="9"/>
      <c r="Q18" s="8"/>
      <c r="R18" s="8"/>
      <c r="S18" s="9"/>
      <c r="T18" s="8"/>
      <c r="U18" s="8"/>
      <c r="V18" s="9"/>
      <c r="W18" s="8"/>
      <c r="X18" s="8"/>
      <c r="Y18" s="9"/>
      <c r="Z18" s="8"/>
      <c r="AA18" s="8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8"/>
      <c r="AM18" s="8"/>
      <c r="AN18" s="9"/>
      <c r="AO18" s="8"/>
      <c r="AP18" s="8"/>
      <c r="AQ18" s="9"/>
      <c r="AR18" s="8"/>
      <c r="AS18" s="8"/>
      <c r="AT18" s="9"/>
      <c r="AU18" s="8"/>
      <c r="AV18" s="8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8"/>
      <c r="BH18" s="8"/>
      <c r="BI18" s="9"/>
      <c r="BJ18" s="8"/>
      <c r="BK18" s="8"/>
      <c r="BL18" s="9"/>
      <c r="BM18" s="8"/>
      <c r="BN18" s="8"/>
      <c r="BO18" s="9"/>
      <c r="BP18" s="8"/>
      <c r="BQ18" s="8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8"/>
      <c r="CC18" s="8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8"/>
      <c r="CO18" s="8"/>
      <c r="CP18" s="9"/>
    </row>
    <row r="19" customFormat="false" ht="15.75" hidden="false" customHeight="false" outlineLevel="0" collapsed="false">
      <c r="A19" s="5" t="n">
        <f aca="false">A18+1</f>
        <v>17</v>
      </c>
      <c r="B19" s="6"/>
      <c r="C19" s="6"/>
      <c r="D19" s="6"/>
      <c r="E19" s="6"/>
      <c r="F19" s="6"/>
      <c r="G19" s="7"/>
      <c r="H19" s="8"/>
      <c r="I19" s="8"/>
      <c r="J19" s="9"/>
      <c r="K19" s="8"/>
      <c r="L19" s="8"/>
      <c r="M19" s="9"/>
      <c r="N19" s="8"/>
      <c r="O19" s="8"/>
      <c r="P19" s="9"/>
      <c r="Q19" s="8"/>
      <c r="R19" s="8"/>
      <c r="S19" s="9"/>
      <c r="T19" s="8"/>
      <c r="U19" s="8"/>
      <c r="V19" s="9"/>
      <c r="W19" s="8"/>
      <c r="X19" s="8"/>
      <c r="Y19" s="9"/>
      <c r="Z19" s="8"/>
      <c r="AA19" s="8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8"/>
      <c r="AM19" s="8"/>
      <c r="AN19" s="9"/>
      <c r="AO19" s="8"/>
      <c r="AP19" s="8"/>
      <c r="AQ19" s="9"/>
      <c r="AR19" s="8"/>
      <c r="AS19" s="8"/>
      <c r="AT19" s="9"/>
      <c r="AU19" s="8"/>
      <c r="AV19" s="8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8"/>
      <c r="BH19" s="8"/>
      <c r="BI19" s="9"/>
      <c r="BJ19" s="8"/>
      <c r="BK19" s="8"/>
      <c r="BL19" s="9"/>
      <c r="BM19" s="8"/>
      <c r="BN19" s="8"/>
      <c r="BO19" s="9"/>
      <c r="BP19" s="8"/>
      <c r="BQ19" s="8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8"/>
      <c r="CC19" s="8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8"/>
      <c r="CO19" s="8"/>
      <c r="CP19" s="9"/>
    </row>
    <row r="20" customFormat="false" ht="15.75" hidden="false" customHeight="false" outlineLevel="0" collapsed="false">
      <c r="A20" s="5" t="n">
        <f aca="false">A19+1</f>
        <v>18</v>
      </c>
      <c r="B20" s="6"/>
      <c r="C20" s="6"/>
      <c r="D20" s="6"/>
      <c r="E20" s="6"/>
      <c r="F20" s="6"/>
      <c r="G20" s="7"/>
      <c r="H20" s="8"/>
      <c r="I20" s="8"/>
      <c r="J20" s="9"/>
      <c r="K20" s="8"/>
      <c r="L20" s="8"/>
      <c r="M20" s="9"/>
      <c r="N20" s="8"/>
      <c r="O20" s="8"/>
      <c r="P20" s="9"/>
      <c r="Q20" s="8"/>
      <c r="R20" s="8"/>
      <c r="S20" s="9"/>
      <c r="T20" s="8"/>
      <c r="U20" s="8"/>
      <c r="V20" s="9"/>
      <c r="W20" s="8"/>
      <c r="X20" s="8"/>
      <c r="Y20" s="9"/>
      <c r="Z20" s="8"/>
      <c r="AA20" s="8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8"/>
      <c r="AM20" s="8"/>
      <c r="AN20" s="9"/>
      <c r="AO20" s="8"/>
      <c r="AP20" s="8"/>
      <c r="AQ20" s="9"/>
      <c r="AR20" s="8"/>
      <c r="AS20" s="8"/>
      <c r="AT20" s="9"/>
      <c r="AU20" s="8"/>
      <c r="AV20" s="8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8"/>
      <c r="BH20" s="8"/>
      <c r="BI20" s="9"/>
      <c r="BJ20" s="8"/>
      <c r="BK20" s="8"/>
      <c r="BL20" s="9"/>
      <c r="BM20" s="8"/>
      <c r="BN20" s="8"/>
      <c r="BO20" s="9"/>
      <c r="BP20" s="8"/>
      <c r="BQ20" s="8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8"/>
      <c r="CC20" s="8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8"/>
      <c r="CO20" s="8"/>
      <c r="CP20" s="9"/>
    </row>
    <row r="21" customFormat="false" ht="15.75" hidden="false" customHeight="false" outlineLevel="0" collapsed="false">
      <c r="A21" s="5" t="n">
        <f aca="false">A20+1</f>
        <v>19</v>
      </c>
      <c r="B21" s="6"/>
      <c r="C21" s="6"/>
      <c r="D21" s="6"/>
      <c r="E21" s="6"/>
      <c r="F21" s="6"/>
      <c r="G21" s="7"/>
      <c r="H21" s="8"/>
      <c r="I21" s="8"/>
      <c r="J21" s="9"/>
      <c r="K21" s="8"/>
      <c r="L21" s="8"/>
      <c r="M21" s="9"/>
      <c r="N21" s="8"/>
      <c r="O21" s="8"/>
      <c r="P21" s="9"/>
      <c r="Q21" s="8"/>
      <c r="R21" s="8"/>
      <c r="S21" s="9"/>
      <c r="T21" s="8"/>
      <c r="U21" s="8"/>
      <c r="V21" s="9"/>
      <c r="W21" s="8"/>
      <c r="X21" s="8"/>
      <c r="Y21" s="9"/>
      <c r="Z21" s="8"/>
      <c r="AA21" s="8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8"/>
      <c r="AM21" s="8"/>
      <c r="AN21" s="9"/>
      <c r="AO21" s="8"/>
      <c r="AP21" s="8"/>
      <c r="AQ21" s="9"/>
      <c r="AR21" s="8"/>
      <c r="AS21" s="8"/>
      <c r="AT21" s="9"/>
      <c r="AU21" s="8"/>
      <c r="AV21" s="8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8"/>
      <c r="BH21" s="8"/>
      <c r="BI21" s="9"/>
      <c r="BJ21" s="8"/>
      <c r="BK21" s="8"/>
      <c r="BL21" s="9"/>
      <c r="BM21" s="8"/>
      <c r="BN21" s="8"/>
      <c r="BO21" s="9"/>
      <c r="BP21" s="8"/>
      <c r="BQ21" s="8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8"/>
      <c r="CC21" s="8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8"/>
      <c r="CO21" s="8"/>
      <c r="CP21" s="9"/>
    </row>
    <row r="22" customFormat="false" ht="15.75" hidden="false" customHeight="false" outlineLevel="0" collapsed="false">
      <c r="A22" s="5" t="n">
        <f aca="false">A21+1</f>
        <v>20</v>
      </c>
      <c r="B22" s="6"/>
      <c r="C22" s="6"/>
      <c r="D22" s="6"/>
      <c r="E22" s="6"/>
      <c r="F22" s="6"/>
      <c r="G22" s="7"/>
      <c r="H22" s="8"/>
      <c r="I22" s="8"/>
      <c r="J22" s="9"/>
      <c r="K22" s="8"/>
      <c r="L22" s="8"/>
      <c r="M22" s="9"/>
      <c r="N22" s="8"/>
      <c r="O22" s="8"/>
      <c r="P22" s="9"/>
      <c r="Q22" s="8"/>
      <c r="R22" s="8"/>
      <c r="S22" s="9"/>
      <c r="T22" s="8"/>
      <c r="U22" s="8"/>
      <c r="V22" s="9"/>
      <c r="W22" s="8"/>
      <c r="X22" s="8"/>
      <c r="Y22" s="9"/>
      <c r="Z22" s="8"/>
      <c r="AA22" s="8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8"/>
      <c r="AM22" s="8"/>
      <c r="AN22" s="9"/>
      <c r="AO22" s="8"/>
      <c r="AP22" s="8"/>
      <c r="AQ22" s="9"/>
      <c r="AR22" s="8"/>
      <c r="AS22" s="8"/>
      <c r="AT22" s="9"/>
      <c r="AU22" s="8"/>
      <c r="AV22" s="8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8"/>
      <c r="BH22" s="8"/>
      <c r="BI22" s="9"/>
      <c r="BJ22" s="8"/>
      <c r="BK22" s="8"/>
      <c r="BL22" s="9"/>
      <c r="BM22" s="8"/>
      <c r="BN22" s="8"/>
      <c r="BO22" s="9"/>
      <c r="BP22" s="8"/>
      <c r="BQ22" s="8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8"/>
      <c r="CC22" s="8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8"/>
      <c r="CO22" s="8"/>
      <c r="CP22" s="9"/>
    </row>
    <row r="23" customFormat="false" ht="15.75" hidden="false" customHeight="false" outlineLevel="0" collapsed="false">
      <c r="A23" s="5" t="n">
        <f aca="false">A22+1</f>
        <v>21</v>
      </c>
      <c r="B23" s="6"/>
      <c r="C23" s="6"/>
      <c r="D23" s="6"/>
      <c r="E23" s="6"/>
      <c r="F23" s="6"/>
      <c r="G23" s="7"/>
      <c r="H23" s="8"/>
      <c r="I23" s="8"/>
      <c r="J23" s="9"/>
      <c r="K23" s="8"/>
      <c r="L23" s="8"/>
      <c r="M23" s="9"/>
      <c r="N23" s="8"/>
      <c r="O23" s="8"/>
      <c r="P23" s="9"/>
      <c r="Q23" s="8"/>
      <c r="R23" s="8"/>
      <c r="S23" s="9"/>
      <c r="T23" s="8"/>
      <c r="U23" s="8"/>
      <c r="V23" s="9"/>
      <c r="W23" s="8"/>
      <c r="X23" s="8"/>
      <c r="Y23" s="9"/>
      <c r="Z23" s="8"/>
      <c r="AA23" s="8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8"/>
      <c r="AM23" s="8"/>
      <c r="AN23" s="9"/>
      <c r="AO23" s="8"/>
      <c r="AP23" s="8"/>
      <c r="AQ23" s="9"/>
      <c r="AR23" s="8"/>
      <c r="AS23" s="8"/>
      <c r="AT23" s="9"/>
      <c r="AU23" s="8"/>
      <c r="AV23" s="8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8"/>
      <c r="BH23" s="8"/>
      <c r="BI23" s="9"/>
      <c r="BJ23" s="8"/>
      <c r="BK23" s="8"/>
      <c r="BL23" s="9"/>
      <c r="BM23" s="8"/>
      <c r="BN23" s="8"/>
      <c r="BO23" s="9"/>
      <c r="BP23" s="8"/>
      <c r="BQ23" s="8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8"/>
      <c r="CC23" s="8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8"/>
      <c r="CO23" s="8"/>
      <c r="CP23" s="9"/>
    </row>
    <row r="24" customFormat="false" ht="15.75" hidden="false" customHeight="false" outlineLevel="0" collapsed="false">
      <c r="A24" s="5" t="n">
        <f aca="false">A23+1</f>
        <v>22</v>
      </c>
      <c r="B24" s="6"/>
      <c r="C24" s="6"/>
      <c r="D24" s="6"/>
      <c r="E24" s="6"/>
      <c r="F24" s="6"/>
      <c r="G24" s="7"/>
      <c r="H24" s="8"/>
      <c r="I24" s="8"/>
      <c r="J24" s="9"/>
      <c r="K24" s="8"/>
      <c r="L24" s="8"/>
      <c r="M24" s="9"/>
      <c r="N24" s="8"/>
      <c r="O24" s="8"/>
      <c r="P24" s="9"/>
      <c r="Q24" s="8"/>
      <c r="R24" s="8"/>
      <c r="S24" s="9"/>
      <c r="T24" s="8"/>
      <c r="U24" s="8"/>
      <c r="V24" s="9"/>
      <c r="W24" s="8"/>
      <c r="X24" s="8"/>
      <c r="Y24" s="9"/>
      <c r="Z24" s="8"/>
      <c r="AA24" s="8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8"/>
      <c r="AM24" s="8"/>
      <c r="AN24" s="9"/>
      <c r="AO24" s="8"/>
      <c r="AP24" s="8"/>
      <c r="AQ24" s="9"/>
      <c r="AR24" s="8"/>
      <c r="AS24" s="8"/>
      <c r="AT24" s="9"/>
      <c r="AU24" s="8"/>
      <c r="AV24" s="8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8"/>
      <c r="BH24" s="8"/>
      <c r="BI24" s="9"/>
      <c r="BJ24" s="8"/>
      <c r="BK24" s="8"/>
      <c r="BL24" s="9"/>
      <c r="BM24" s="8"/>
      <c r="BN24" s="8"/>
      <c r="BO24" s="9"/>
      <c r="BP24" s="8"/>
      <c r="BQ24" s="8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8"/>
      <c r="CC24" s="8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8"/>
      <c r="CO24" s="8"/>
      <c r="CP24" s="9"/>
    </row>
    <row r="25" customFormat="false" ht="15.75" hidden="false" customHeight="false" outlineLevel="0" collapsed="false">
      <c r="A25" s="5" t="n">
        <f aca="false">A24+1</f>
        <v>23</v>
      </c>
      <c r="B25" s="6"/>
      <c r="C25" s="6"/>
      <c r="D25" s="6"/>
      <c r="E25" s="6"/>
      <c r="F25" s="6"/>
      <c r="G25" s="7"/>
      <c r="H25" s="8"/>
      <c r="I25" s="8"/>
      <c r="J25" s="9"/>
      <c r="K25" s="8"/>
      <c r="L25" s="8"/>
      <c r="M25" s="9"/>
      <c r="N25" s="8"/>
      <c r="O25" s="8"/>
      <c r="P25" s="9"/>
      <c r="Q25" s="8"/>
      <c r="R25" s="8"/>
      <c r="S25" s="9"/>
      <c r="T25" s="8"/>
      <c r="U25" s="8"/>
      <c r="V25" s="9"/>
      <c r="W25" s="8"/>
      <c r="X25" s="8"/>
      <c r="Y25" s="9"/>
      <c r="Z25" s="8"/>
      <c r="AA25" s="8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8"/>
      <c r="AM25" s="8"/>
      <c r="AN25" s="9"/>
      <c r="AO25" s="8"/>
      <c r="AP25" s="8"/>
      <c r="AQ25" s="9"/>
      <c r="AR25" s="8"/>
      <c r="AS25" s="8"/>
      <c r="AT25" s="9"/>
      <c r="AU25" s="8"/>
      <c r="AV25" s="8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8"/>
      <c r="BH25" s="8"/>
      <c r="BI25" s="9"/>
      <c r="BJ25" s="8"/>
      <c r="BK25" s="8"/>
      <c r="BL25" s="9"/>
      <c r="BM25" s="8"/>
      <c r="BN25" s="8"/>
      <c r="BO25" s="9"/>
      <c r="BP25" s="8"/>
      <c r="BQ25" s="8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8"/>
      <c r="CC25" s="8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8"/>
      <c r="CO25" s="8"/>
      <c r="CP25" s="9"/>
    </row>
    <row r="26" customFormat="false" ht="15.75" hidden="false" customHeight="false" outlineLevel="0" collapsed="false">
      <c r="A26" s="5" t="n">
        <f aca="false">A25+1</f>
        <v>24</v>
      </c>
      <c r="B26" s="6"/>
      <c r="C26" s="6"/>
      <c r="D26" s="6"/>
      <c r="E26" s="6"/>
      <c r="F26" s="6"/>
      <c r="G26" s="7"/>
      <c r="H26" s="8"/>
      <c r="I26" s="8"/>
      <c r="J26" s="9"/>
      <c r="K26" s="8"/>
      <c r="L26" s="8"/>
      <c r="M26" s="9"/>
      <c r="N26" s="8"/>
      <c r="O26" s="8"/>
      <c r="P26" s="9"/>
      <c r="Q26" s="8"/>
      <c r="R26" s="8"/>
      <c r="S26" s="9"/>
      <c r="T26" s="8"/>
      <c r="U26" s="8"/>
      <c r="V26" s="9"/>
      <c r="W26" s="8"/>
      <c r="X26" s="8"/>
      <c r="Y26" s="9"/>
      <c r="Z26" s="8"/>
      <c r="AA26" s="8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8"/>
      <c r="AM26" s="8"/>
      <c r="AN26" s="9"/>
      <c r="AO26" s="8"/>
      <c r="AP26" s="8"/>
      <c r="AQ26" s="9"/>
      <c r="AR26" s="8"/>
      <c r="AS26" s="8"/>
      <c r="AT26" s="9"/>
      <c r="AU26" s="8"/>
      <c r="AV26" s="8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8"/>
      <c r="BH26" s="8"/>
      <c r="BI26" s="9"/>
      <c r="BJ26" s="8"/>
      <c r="BK26" s="8"/>
      <c r="BL26" s="9"/>
      <c r="BM26" s="8"/>
      <c r="BN26" s="8"/>
      <c r="BO26" s="9"/>
      <c r="BP26" s="8"/>
      <c r="BQ26" s="8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8"/>
      <c r="CC26" s="8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8"/>
      <c r="CO26" s="8"/>
      <c r="CP26" s="9"/>
    </row>
    <row r="27" customFormat="false" ht="15.75" hidden="false" customHeight="false" outlineLevel="0" collapsed="false">
      <c r="A27" s="5" t="n">
        <f aca="false">A26+1</f>
        <v>25</v>
      </c>
      <c r="B27" s="6"/>
      <c r="C27" s="6"/>
      <c r="D27" s="6"/>
      <c r="E27" s="6"/>
      <c r="F27" s="6"/>
      <c r="G27" s="7"/>
      <c r="H27" s="8"/>
      <c r="I27" s="8"/>
      <c r="J27" s="9"/>
      <c r="K27" s="8"/>
      <c r="L27" s="8"/>
      <c r="M27" s="9"/>
      <c r="N27" s="8"/>
      <c r="O27" s="8"/>
      <c r="P27" s="9"/>
      <c r="Q27" s="8"/>
      <c r="R27" s="8"/>
      <c r="S27" s="9"/>
      <c r="T27" s="8"/>
      <c r="U27" s="8"/>
      <c r="V27" s="9"/>
      <c r="W27" s="8"/>
      <c r="X27" s="8"/>
      <c r="Y27" s="9"/>
      <c r="Z27" s="8"/>
      <c r="AA27" s="8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8"/>
      <c r="AM27" s="8"/>
      <c r="AN27" s="9"/>
      <c r="AO27" s="8"/>
      <c r="AP27" s="8"/>
      <c r="AQ27" s="9"/>
      <c r="AR27" s="8"/>
      <c r="AS27" s="8"/>
      <c r="AT27" s="9"/>
      <c r="AU27" s="8"/>
      <c r="AV27" s="8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8"/>
      <c r="BH27" s="8"/>
      <c r="BI27" s="9"/>
      <c r="BJ27" s="8"/>
      <c r="BK27" s="8"/>
      <c r="BL27" s="9"/>
      <c r="BM27" s="8"/>
      <c r="BN27" s="8"/>
      <c r="BO27" s="9"/>
      <c r="BP27" s="8"/>
      <c r="BQ27" s="8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8"/>
      <c r="CC27" s="8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8"/>
      <c r="CO27" s="8"/>
      <c r="CP27" s="9"/>
    </row>
    <row r="28" customFormat="false" ht="15.75" hidden="false" customHeight="false" outlineLevel="0" collapsed="false">
      <c r="A28" s="5" t="n">
        <f aca="false">A27+1</f>
        <v>26</v>
      </c>
      <c r="B28" s="6"/>
      <c r="C28" s="6"/>
      <c r="D28" s="6"/>
      <c r="E28" s="6"/>
      <c r="F28" s="6"/>
      <c r="G28" s="7"/>
      <c r="H28" s="8"/>
      <c r="I28" s="8"/>
      <c r="J28" s="9"/>
      <c r="K28" s="8"/>
      <c r="L28" s="8"/>
      <c r="M28" s="9"/>
      <c r="N28" s="8"/>
      <c r="O28" s="8"/>
      <c r="P28" s="9"/>
      <c r="Q28" s="8"/>
      <c r="R28" s="8"/>
      <c r="S28" s="9"/>
      <c r="T28" s="8"/>
      <c r="U28" s="8"/>
      <c r="V28" s="9"/>
      <c r="W28" s="8"/>
      <c r="X28" s="8"/>
      <c r="Y28" s="9"/>
      <c r="Z28" s="8"/>
      <c r="AA28" s="8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8"/>
      <c r="AM28" s="8"/>
      <c r="AN28" s="9"/>
      <c r="AO28" s="8"/>
      <c r="AP28" s="8"/>
      <c r="AQ28" s="9"/>
      <c r="AR28" s="8"/>
      <c r="AS28" s="8"/>
      <c r="AT28" s="9"/>
      <c r="AU28" s="8"/>
      <c r="AV28" s="8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8"/>
      <c r="BH28" s="8"/>
      <c r="BI28" s="9"/>
      <c r="BJ28" s="8"/>
      <c r="BK28" s="8"/>
      <c r="BL28" s="9"/>
      <c r="BM28" s="8"/>
      <c r="BN28" s="8"/>
      <c r="BO28" s="9"/>
      <c r="BP28" s="8"/>
      <c r="BQ28" s="8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8"/>
      <c r="CC28" s="8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8"/>
      <c r="CO28" s="8"/>
      <c r="CP28" s="9"/>
    </row>
    <row r="29" customFormat="false" ht="15.75" hidden="false" customHeight="false" outlineLevel="0" collapsed="false">
      <c r="A29" s="5" t="n">
        <f aca="false">A28+1</f>
        <v>27</v>
      </c>
      <c r="B29" s="6"/>
      <c r="C29" s="6"/>
      <c r="D29" s="6"/>
      <c r="E29" s="6"/>
      <c r="F29" s="6"/>
      <c r="G29" s="7"/>
      <c r="H29" s="8"/>
      <c r="I29" s="8"/>
      <c r="J29" s="9"/>
      <c r="K29" s="8"/>
      <c r="L29" s="8"/>
      <c r="M29" s="9"/>
      <c r="N29" s="8"/>
      <c r="O29" s="8"/>
      <c r="P29" s="9"/>
      <c r="Q29" s="8"/>
      <c r="R29" s="8"/>
      <c r="S29" s="9"/>
      <c r="T29" s="8"/>
      <c r="U29" s="8"/>
      <c r="V29" s="9"/>
      <c r="W29" s="8"/>
      <c r="X29" s="8"/>
      <c r="Y29" s="9"/>
      <c r="Z29" s="8"/>
      <c r="AA29" s="8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8"/>
      <c r="AM29" s="8"/>
      <c r="AN29" s="9"/>
      <c r="AO29" s="8"/>
      <c r="AP29" s="8"/>
      <c r="AQ29" s="9"/>
      <c r="AR29" s="8"/>
      <c r="AS29" s="8"/>
      <c r="AT29" s="9"/>
      <c r="AU29" s="8"/>
      <c r="AV29" s="8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8"/>
      <c r="BH29" s="8"/>
      <c r="BI29" s="9"/>
      <c r="BJ29" s="8"/>
      <c r="BK29" s="8"/>
      <c r="BL29" s="9"/>
      <c r="BM29" s="8"/>
      <c r="BN29" s="8"/>
      <c r="BO29" s="9"/>
      <c r="BP29" s="8"/>
      <c r="BQ29" s="8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8"/>
      <c r="CC29" s="8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8"/>
      <c r="CO29" s="8"/>
      <c r="CP29" s="9"/>
    </row>
    <row r="30" customFormat="false" ht="15.75" hidden="false" customHeight="false" outlineLevel="0" collapsed="false">
      <c r="A30" s="5" t="n">
        <f aca="false">A29+1</f>
        <v>28</v>
      </c>
      <c r="B30" s="6"/>
      <c r="C30" s="6"/>
      <c r="D30" s="6"/>
      <c r="E30" s="6"/>
      <c r="F30" s="6"/>
      <c r="G30" s="7"/>
      <c r="H30" s="8"/>
      <c r="I30" s="8"/>
      <c r="J30" s="9"/>
      <c r="K30" s="8"/>
      <c r="L30" s="8"/>
      <c r="M30" s="9"/>
      <c r="N30" s="8"/>
      <c r="O30" s="8"/>
      <c r="P30" s="9"/>
      <c r="Q30" s="8"/>
      <c r="R30" s="8"/>
      <c r="S30" s="9"/>
      <c r="T30" s="8"/>
      <c r="U30" s="8"/>
      <c r="V30" s="9"/>
      <c r="W30" s="8"/>
      <c r="X30" s="8"/>
      <c r="Y30" s="9"/>
      <c r="Z30" s="8"/>
      <c r="AA30" s="8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8"/>
      <c r="AM30" s="8"/>
      <c r="AN30" s="9"/>
      <c r="AO30" s="8"/>
      <c r="AP30" s="8"/>
      <c r="AQ30" s="9"/>
      <c r="AR30" s="8"/>
      <c r="AS30" s="8"/>
      <c r="AT30" s="9"/>
      <c r="AU30" s="8"/>
      <c r="AV30" s="8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8"/>
      <c r="BH30" s="8"/>
      <c r="BI30" s="9"/>
      <c r="BJ30" s="8"/>
      <c r="BK30" s="8"/>
      <c r="BL30" s="9"/>
      <c r="BM30" s="8"/>
      <c r="BN30" s="8"/>
      <c r="BO30" s="9"/>
      <c r="BP30" s="8"/>
      <c r="BQ30" s="8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8"/>
      <c r="CC30" s="8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8"/>
      <c r="CO30" s="8"/>
      <c r="CP30" s="9"/>
    </row>
    <row r="31" customFormat="false" ht="15.75" hidden="false" customHeight="false" outlineLevel="0" collapsed="false">
      <c r="A31" s="5" t="n">
        <f aca="false">A30+1</f>
        <v>29</v>
      </c>
      <c r="B31" s="6"/>
      <c r="C31" s="6"/>
      <c r="D31" s="6"/>
      <c r="E31" s="6"/>
      <c r="F31" s="6"/>
      <c r="G31" s="7"/>
      <c r="H31" s="8"/>
      <c r="I31" s="8"/>
      <c r="J31" s="9"/>
      <c r="K31" s="8"/>
      <c r="L31" s="8"/>
      <c r="M31" s="9"/>
      <c r="N31" s="8"/>
      <c r="O31" s="8"/>
      <c r="P31" s="9"/>
      <c r="Q31" s="8"/>
      <c r="R31" s="8"/>
      <c r="S31" s="9"/>
      <c r="T31" s="8"/>
      <c r="U31" s="8"/>
      <c r="V31" s="9"/>
      <c r="W31" s="8"/>
      <c r="X31" s="8"/>
      <c r="Y31" s="9"/>
      <c r="Z31" s="8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8"/>
      <c r="AM31" s="8"/>
      <c r="AN31" s="9"/>
      <c r="AO31" s="8"/>
      <c r="AP31" s="8"/>
      <c r="AQ31" s="9"/>
      <c r="AR31" s="8"/>
      <c r="AS31" s="8"/>
      <c r="AT31" s="9"/>
      <c r="AU31" s="8"/>
      <c r="AV31" s="8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8"/>
      <c r="BH31" s="8"/>
      <c r="BI31" s="9"/>
      <c r="BJ31" s="8"/>
      <c r="BK31" s="8"/>
      <c r="BL31" s="9"/>
      <c r="BM31" s="8"/>
      <c r="BN31" s="8"/>
      <c r="BO31" s="9"/>
      <c r="BP31" s="8"/>
      <c r="BQ31" s="8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8"/>
      <c r="CC31" s="8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8"/>
      <c r="CO31" s="8"/>
      <c r="CP31" s="9"/>
    </row>
    <row r="32" customFormat="false" ht="15.75" hidden="false" customHeight="false" outlineLevel="0" collapsed="false">
      <c r="A32" s="5" t="n">
        <f aca="false">A31+1</f>
        <v>30</v>
      </c>
      <c r="B32" s="6"/>
      <c r="C32" s="6"/>
      <c r="D32" s="6"/>
      <c r="E32" s="6"/>
      <c r="F32" s="6"/>
      <c r="G32" s="7"/>
      <c r="H32" s="8"/>
      <c r="I32" s="8"/>
      <c r="J32" s="9"/>
      <c r="K32" s="8"/>
      <c r="L32" s="8"/>
      <c r="M32" s="9"/>
      <c r="N32" s="8"/>
      <c r="O32" s="8"/>
      <c r="P32" s="9"/>
      <c r="Q32" s="8"/>
      <c r="R32" s="8"/>
      <c r="S32" s="9"/>
      <c r="T32" s="8"/>
      <c r="U32" s="8"/>
      <c r="V32" s="9"/>
      <c r="W32" s="8"/>
      <c r="X32" s="8"/>
      <c r="Y32" s="9"/>
      <c r="Z32" s="8"/>
      <c r="AA32" s="8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8"/>
      <c r="AM32" s="8"/>
      <c r="AN32" s="9"/>
      <c r="AO32" s="8"/>
      <c r="AP32" s="8"/>
      <c r="AQ32" s="9"/>
      <c r="AR32" s="8"/>
      <c r="AS32" s="8"/>
      <c r="AT32" s="9"/>
      <c r="AU32" s="8"/>
      <c r="AV32" s="8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8"/>
      <c r="BH32" s="8"/>
      <c r="BI32" s="9"/>
      <c r="BJ32" s="8"/>
      <c r="BK32" s="8"/>
      <c r="BL32" s="9"/>
      <c r="BM32" s="8"/>
      <c r="BN32" s="8"/>
      <c r="BO32" s="9"/>
      <c r="BP32" s="8"/>
      <c r="BQ32" s="8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8"/>
      <c r="CC32" s="8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8"/>
      <c r="CO32" s="8"/>
      <c r="CP32" s="9"/>
    </row>
    <row r="33" customFormat="false" ht="15.75" hidden="false" customHeight="false" outlineLevel="0" collapsed="false">
      <c r="A33" s="5" t="n">
        <f aca="false">A32+1</f>
        <v>31</v>
      </c>
      <c r="B33" s="6"/>
      <c r="C33" s="6"/>
      <c r="D33" s="6"/>
      <c r="E33" s="6"/>
      <c r="F33" s="6"/>
      <c r="G33" s="7"/>
      <c r="H33" s="8"/>
      <c r="I33" s="8"/>
      <c r="J33" s="9"/>
      <c r="K33" s="8"/>
      <c r="L33" s="8"/>
      <c r="M33" s="9"/>
      <c r="N33" s="8"/>
      <c r="O33" s="8"/>
      <c r="P33" s="9"/>
      <c r="Q33" s="8"/>
      <c r="R33" s="8"/>
      <c r="S33" s="9"/>
      <c r="T33" s="8"/>
      <c r="U33" s="8"/>
      <c r="V33" s="9"/>
      <c r="W33" s="8"/>
      <c r="X33" s="8"/>
      <c r="Y33" s="9"/>
      <c r="Z33" s="8"/>
      <c r="AA33" s="8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8"/>
      <c r="AM33" s="8"/>
      <c r="AN33" s="9"/>
      <c r="AO33" s="8"/>
      <c r="AP33" s="8"/>
      <c r="AQ33" s="9"/>
      <c r="AR33" s="8"/>
      <c r="AS33" s="8"/>
      <c r="AT33" s="9"/>
      <c r="AU33" s="8"/>
      <c r="AV33" s="8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8"/>
      <c r="BH33" s="8"/>
      <c r="BI33" s="9"/>
      <c r="BJ33" s="8"/>
      <c r="BK33" s="8"/>
      <c r="BL33" s="9"/>
      <c r="BM33" s="8"/>
      <c r="BN33" s="8"/>
      <c r="BO33" s="9"/>
      <c r="BP33" s="8"/>
      <c r="BQ33" s="8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8"/>
      <c r="CC33" s="8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8"/>
      <c r="CO33" s="8"/>
      <c r="CP33" s="9"/>
    </row>
    <row r="34" customFormat="false" ht="15.75" hidden="false" customHeight="false" outlineLevel="0" collapsed="false">
      <c r="A34" s="5" t="n">
        <f aca="false">A33+1</f>
        <v>32</v>
      </c>
      <c r="B34" s="6"/>
      <c r="C34" s="6"/>
      <c r="D34" s="6"/>
      <c r="E34" s="6"/>
      <c r="F34" s="6"/>
      <c r="G34" s="7"/>
      <c r="H34" s="8"/>
      <c r="I34" s="8"/>
      <c r="J34" s="9"/>
      <c r="K34" s="8"/>
      <c r="L34" s="8"/>
      <c r="M34" s="9"/>
      <c r="N34" s="8"/>
      <c r="O34" s="8"/>
      <c r="P34" s="9"/>
      <c r="Q34" s="8"/>
      <c r="R34" s="8"/>
      <c r="S34" s="9"/>
      <c r="T34" s="8"/>
      <c r="U34" s="8"/>
      <c r="V34" s="9"/>
      <c r="W34" s="8"/>
      <c r="X34" s="8"/>
      <c r="Y34" s="9"/>
      <c r="Z34" s="8"/>
      <c r="AA34" s="8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8"/>
      <c r="AM34" s="8"/>
      <c r="AN34" s="9"/>
      <c r="AO34" s="8"/>
      <c r="AP34" s="8"/>
      <c r="AQ34" s="9"/>
      <c r="AR34" s="8"/>
      <c r="AS34" s="8"/>
      <c r="AT34" s="9"/>
      <c r="AU34" s="8"/>
      <c r="AV34" s="8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8"/>
      <c r="BH34" s="8"/>
      <c r="BI34" s="9"/>
      <c r="BJ34" s="8"/>
      <c r="BK34" s="8"/>
      <c r="BL34" s="9"/>
      <c r="BM34" s="8"/>
      <c r="BN34" s="8"/>
      <c r="BO34" s="9"/>
      <c r="BP34" s="8"/>
      <c r="BQ34" s="8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8"/>
      <c r="CC34" s="8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8"/>
      <c r="CO34" s="8"/>
      <c r="CP34" s="9"/>
    </row>
    <row r="35" customFormat="false" ht="15.75" hidden="false" customHeight="false" outlineLevel="0" collapsed="false">
      <c r="A35" s="5" t="n">
        <f aca="false">A34+1</f>
        <v>33</v>
      </c>
      <c r="B35" s="6"/>
      <c r="C35" s="6"/>
      <c r="D35" s="6"/>
      <c r="E35" s="6"/>
      <c r="F35" s="6"/>
      <c r="G35" s="7"/>
      <c r="H35" s="8"/>
      <c r="I35" s="8"/>
      <c r="J35" s="9"/>
      <c r="K35" s="8"/>
      <c r="L35" s="8"/>
      <c r="M35" s="9"/>
      <c r="N35" s="8"/>
      <c r="O35" s="8"/>
      <c r="P35" s="9"/>
      <c r="Q35" s="8"/>
      <c r="R35" s="8"/>
      <c r="S35" s="9"/>
      <c r="T35" s="8"/>
      <c r="U35" s="8"/>
      <c r="V35" s="9"/>
      <c r="W35" s="8"/>
      <c r="X35" s="8"/>
      <c r="Y35" s="9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8"/>
      <c r="AM35" s="8"/>
      <c r="AN35" s="9"/>
      <c r="AO35" s="8"/>
      <c r="AP35" s="8"/>
      <c r="AQ35" s="9"/>
      <c r="AR35" s="8"/>
      <c r="AS35" s="8"/>
      <c r="AT35" s="9"/>
      <c r="AU35" s="8"/>
      <c r="AV35" s="8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8"/>
      <c r="BH35" s="8"/>
      <c r="BI35" s="9"/>
      <c r="BJ35" s="8"/>
      <c r="BK35" s="8"/>
      <c r="BL35" s="9"/>
      <c r="BM35" s="8"/>
      <c r="BN35" s="8"/>
      <c r="BO35" s="9"/>
      <c r="BP35" s="8"/>
      <c r="BQ35" s="8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8"/>
      <c r="CC35" s="8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8"/>
      <c r="CO35" s="8"/>
      <c r="CP35" s="9"/>
    </row>
    <row r="36" customFormat="false" ht="15.75" hidden="false" customHeight="false" outlineLevel="0" collapsed="false">
      <c r="A36" s="5" t="n">
        <f aca="false">A35+1</f>
        <v>34</v>
      </c>
      <c r="B36" s="6"/>
      <c r="C36" s="6"/>
      <c r="D36" s="6"/>
      <c r="E36" s="6"/>
      <c r="F36" s="6"/>
      <c r="G36" s="7"/>
      <c r="H36" s="8"/>
      <c r="I36" s="8"/>
      <c r="J36" s="9"/>
      <c r="K36" s="8"/>
      <c r="L36" s="8"/>
      <c r="M36" s="9"/>
      <c r="N36" s="8"/>
      <c r="O36" s="8"/>
      <c r="P36" s="9"/>
      <c r="Q36" s="8"/>
      <c r="R36" s="8"/>
      <c r="S36" s="9"/>
      <c r="T36" s="8"/>
      <c r="U36" s="8"/>
      <c r="V36" s="9"/>
      <c r="W36" s="8"/>
      <c r="X36" s="8"/>
      <c r="Y36" s="9"/>
      <c r="Z36" s="8"/>
      <c r="AA36" s="8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8"/>
      <c r="AM36" s="8"/>
      <c r="AN36" s="9"/>
      <c r="AO36" s="8"/>
      <c r="AP36" s="8"/>
      <c r="AQ36" s="9"/>
      <c r="AR36" s="8"/>
      <c r="AS36" s="8"/>
      <c r="AT36" s="9"/>
      <c r="AU36" s="8"/>
      <c r="AV36" s="8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8"/>
      <c r="BH36" s="8"/>
      <c r="BI36" s="9"/>
      <c r="BJ36" s="8"/>
      <c r="BK36" s="8"/>
      <c r="BL36" s="9"/>
      <c r="BM36" s="8"/>
      <c r="BN36" s="8"/>
      <c r="BO36" s="9"/>
      <c r="BP36" s="8"/>
      <c r="BQ36" s="8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8"/>
      <c r="CC36" s="8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8"/>
      <c r="CO36" s="8"/>
      <c r="CP36" s="9"/>
    </row>
    <row r="37" customFormat="false" ht="15.75" hidden="false" customHeight="false" outlineLevel="0" collapsed="false">
      <c r="A37" s="5" t="n">
        <f aca="false">A36+1</f>
        <v>35</v>
      </c>
      <c r="B37" s="6"/>
      <c r="C37" s="6"/>
      <c r="D37" s="6"/>
      <c r="E37" s="6"/>
      <c r="F37" s="6"/>
      <c r="G37" s="7"/>
      <c r="H37" s="8"/>
      <c r="I37" s="8"/>
      <c r="J37" s="9"/>
      <c r="K37" s="8"/>
      <c r="L37" s="8"/>
      <c r="M37" s="9"/>
      <c r="N37" s="8"/>
      <c r="O37" s="8"/>
      <c r="P37" s="9"/>
      <c r="Q37" s="8"/>
      <c r="R37" s="8"/>
      <c r="S37" s="9"/>
      <c r="T37" s="8"/>
      <c r="U37" s="8"/>
      <c r="V37" s="9"/>
      <c r="W37" s="8"/>
      <c r="X37" s="8"/>
      <c r="Y37" s="9"/>
      <c r="Z37" s="8"/>
      <c r="AA37" s="8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8"/>
      <c r="AM37" s="8"/>
      <c r="AN37" s="9"/>
      <c r="AO37" s="8"/>
      <c r="AP37" s="8"/>
      <c r="AQ37" s="9"/>
      <c r="AR37" s="8"/>
      <c r="AS37" s="8"/>
      <c r="AT37" s="9"/>
      <c r="AU37" s="8"/>
      <c r="AV37" s="8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8"/>
      <c r="BH37" s="8"/>
      <c r="BI37" s="9"/>
      <c r="BJ37" s="8"/>
      <c r="BK37" s="8"/>
      <c r="BL37" s="9"/>
      <c r="BM37" s="8"/>
      <c r="BN37" s="8"/>
      <c r="BO37" s="9"/>
      <c r="BP37" s="8"/>
      <c r="BQ37" s="8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8"/>
      <c r="CC37" s="8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8"/>
      <c r="CO37" s="8"/>
      <c r="CP37" s="9"/>
    </row>
    <row r="38" customFormat="false" ht="15.75" hidden="false" customHeight="false" outlineLevel="0" collapsed="false">
      <c r="A38" s="5" t="n">
        <f aca="false">A37+1</f>
        <v>36</v>
      </c>
      <c r="B38" s="6"/>
      <c r="C38" s="6"/>
      <c r="D38" s="6"/>
      <c r="E38" s="6"/>
      <c r="F38" s="6"/>
      <c r="G38" s="7"/>
      <c r="H38" s="8"/>
      <c r="I38" s="8"/>
      <c r="J38" s="9"/>
      <c r="K38" s="8"/>
      <c r="L38" s="8"/>
      <c r="M38" s="9"/>
      <c r="N38" s="8"/>
      <c r="O38" s="8"/>
      <c r="P38" s="9"/>
      <c r="Q38" s="8"/>
      <c r="R38" s="8"/>
      <c r="S38" s="9"/>
      <c r="T38" s="8"/>
      <c r="U38" s="8"/>
      <c r="V38" s="9"/>
      <c r="W38" s="8"/>
      <c r="X38" s="8"/>
      <c r="Y38" s="9"/>
      <c r="Z38" s="8"/>
      <c r="AA38" s="8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8"/>
      <c r="AM38" s="8"/>
      <c r="AN38" s="9"/>
      <c r="AO38" s="8"/>
      <c r="AP38" s="8"/>
      <c r="AQ38" s="9"/>
      <c r="AR38" s="8"/>
      <c r="AS38" s="8"/>
      <c r="AT38" s="9"/>
      <c r="AU38" s="8"/>
      <c r="AV38" s="8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8"/>
      <c r="BH38" s="8"/>
      <c r="BI38" s="9"/>
      <c r="BJ38" s="8"/>
      <c r="BK38" s="8"/>
      <c r="BL38" s="9"/>
      <c r="BM38" s="8"/>
      <c r="BN38" s="8"/>
      <c r="BO38" s="9"/>
      <c r="BP38" s="8"/>
      <c r="BQ38" s="8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8"/>
      <c r="CC38" s="8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8"/>
      <c r="CO38" s="8"/>
      <c r="CP38" s="9"/>
    </row>
    <row r="39" customFormat="false" ht="15.75" hidden="false" customHeight="false" outlineLevel="0" collapsed="false">
      <c r="A39" s="5" t="n">
        <f aca="false">A38+1</f>
        <v>37</v>
      </c>
      <c r="B39" s="6"/>
      <c r="C39" s="6"/>
      <c r="D39" s="6"/>
      <c r="E39" s="6"/>
      <c r="F39" s="6"/>
      <c r="G39" s="7"/>
      <c r="H39" s="8"/>
      <c r="I39" s="8"/>
      <c r="J39" s="9"/>
      <c r="K39" s="8"/>
      <c r="L39" s="8"/>
      <c r="M39" s="9"/>
      <c r="N39" s="8"/>
      <c r="O39" s="8"/>
      <c r="P39" s="9"/>
      <c r="Q39" s="8"/>
      <c r="R39" s="8"/>
      <c r="S39" s="9"/>
      <c r="T39" s="8"/>
      <c r="U39" s="8"/>
      <c r="V39" s="9"/>
      <c r="W39" s="8"/>
      <c r="X39" s="8"/>
      <c r="Y39" s="9"/>
      <c r="Z39" s="8"/>
      <c r="AA39" s="8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8"/>
      <c r="AM39" s="8"/>
      <c r="AN39" s="9"/>
      <c r="AO39" s="8"/>
      <c r="AP39" s="8"/>
      <c r="AQ39" s="9"/>
      <c r="AR39" s="8"/>
      <c r="AS39" s="8"/>
      <c r="AT39" s="9"/>
      <c r="AU39" s="8"/>
      <c r="AV39" s="8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8"/>
      <c r="BH39" s="8"/>
      <c r="BI39" s="9"/>
      <c r="BJ39" s="8"/>
      <c r="BK39" s="8"/>
      <c r="BL39" s="9"/>
      <c r="BM39" s="8"/>
      <c r="BN39" s="8"/>
      <c r="BO39" s="9"/>
      <c r="BP39" s="8"/>
      <c r="BQ39" s="8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8"/>
      <c r="CC39" s="8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8"/>
      <c r="CO39" s="8"/>
      <c r="CP39" s="9"/>
    </row>
    <row r="40" customFormat="false" ht="15.75" hidden="false" customHeight="false" outlineLevel="0" collapsed="false">
      <c r="A40" s="5" t="n">
        <f aca="false">A39+1</f>
        <v>38</v>
      </c>
      <c r="B40" s="6"/>
      <c r="C40" s="6"/>
      <c r="D40" s="6"/>
      <c r="E40" s="6"/>
      <c r="F40" s="6"/>
      <c r="G40" s="7"/>
      <c r="H40" s="8"/>
      <c r="I40" s="8"/>
      <c r="J40" s="9"/>
      <c r="K40" s="8"/>
      <c r="L40" s="8"/>
      <c r="M40" s="9"/>
      <c r="N40" s="8"/>
      <c r="O40" s="8"/>
      <c r="P40" s="9"/>
      <c r="Q40" s="8"/>
      <c r="R40" s="8"/>
      <c r="S40" s="9"/>
      <c r="T40" s="8"/>
      <c r="U40" s="8"/>
      <c r="V40" s="9"/>
      <c r="W40" s="8"/>
      <c r="X40" s="8"/>
      <c r="Y40" s="9"/>
      <c r="Z40" s="8"/>
      <c r="AA40" s="8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8"/>
      <c r="AM40" s="8"/>
      <c r="AN40" s="9"/>
      <c r="AO40" s="8"/>
      <c r="AP40" s="8"/>
      <c r="AQ40" s="9"/>
      <c r="AR40" s="8"/>
      <c r="AS40" s="8"/>
      <c r="AT40" s="9"/>
      <c r="AU40" s="8"/>
      <c r="AV40" s="8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8"/>
      <c r="BH40" s="8"/>
      <c r="BI40" s="9"/>
      <c r="BJ40" s="8"/>
      <c r="BK40" s="8"/>
      <c r="BL40" s="9"/>
      <c r="BM40" s="8"/>
      <c r="BN40" s="8"/>
      <c r="BO40" s="9"/>
      <c r="BP40" s="8"/>
      <c r="BQ40" s="8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8"/>
      <c r="CC40" s="8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8"/>
      <c r="CO40" s="8"/>
      <c r="CP40" s="9"/>
    </row>
    <row r="41" customFormat="false" ht="15.75" hidden="false" customHeight="false" outlineLevel="0" collapsed="false">
      <c r="A41" s="5" t="n">
        <f aca="false">A40+1</f>
        <v>39</v>
      </c>
      <c r="B41" s="6"/>
      <c r="C41" s="6"/>
      <c r="D41" s="6"/>
      <c r="E41" s="6"/>
      <c r="F41" s="6"/>
      <c r="G41" s="7"/>
      <c r="H41" s="8"/>
      <c r="I41" s="8"/>
      <c r="J41" s="9"/>
      <c r="K41" s="8"/>
      <c r="L41" s="8"/>
      <c r="M41" s="9"/>
      <c r="N41" s="8"/>
      <c r="O41" s="8"/>
      <c r="P41" s="9"/>
      <c r="Q41" s="8"/>
      <c r="R41" s="8"/>
      <c r="S41" s="9"/>
      <c r="T41" s="8"/>
      <c r="U41" s="8"/>
      <c r="V41" s="9"/>
      <c r="W41" s="8"/>
      <c r="X41" s="8"/>
      <c r="Y41" s="9"/>
      <c r="Z41" s="8"/>
      <c r="AA41" s="8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8"/>
      <c r="AM41" s="8"/>
      <c r="AN41" s="9"/>
      <c r="AO41" s="8"/>
      <c r="AP41" s="8"/>
      <c r="AQ41" s="9"/>
      <c r="AR41" s="8"/>
      <c r="AS41" s="8"/>
      <c r="AT41" s="9"/>
      <c r="AU41" s="8"/>
      <c r="AV41" s="8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8"/>
      <c r="BH41" s="8"/>
      <c r="BI41" s="9"/>
      <c r="BJ41" s="8"/>
      <c r="BK41" s="8"/>
      <c r="BL41" s="9"/>
      <c r="BM41" s="8"/>
      <c r="BN41" s="8"/>
      <c r="BO41" s="9"/>
      <c r="BP41" s="8"/>
      <c r="BQ41" s="8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8"/>
      <c r="CC41" s="8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8"/>
      <c r="CO41" s="8"/>
      <c r="CP41" s="9"/>
    </row>
    <row r="42" customFormat="false" ht="15.75" hidden="false" customHeight="false" outlineLevel="0" collapsed="false">
      <c r="A42" s="5" t="n">
        <f aca="false">A41+1</f>
        <v>40</v>
      </c>
      <c r="B42" s="6"/>
      <c r="C42" s="6"/>
      <c r="D42" s="6"/>
      <c r="E42" s="6"/>
      <c r="F42" s="6"/>
      <c r="G42" s="7"/>
      <c r="H42" s="8"/>
      <c r="I42" s="8"/>
      <c r="J42" s="9"/>
      <c r="K42" s="8"/>
      <c r="L42" s="8"/>
      <c r="M42" s="9"/>
      <c r="N42" s="8"/>
      <c r="O42" s="8"/>
      <c r="P42" s="9"/>
      <c r="Q42" s="8"/>
      <c r="R42" s="8"/>
      <c r="S42" s="9"/>
      <c r="T42" s="8"/>
      <c r="U42" s="8"/>
      <c r="V42" s="9"/>
      <c r="W42" s="8"/>
      <c r="X42" s="8"/>
      <c r="Y42" s="9"/>
      <c r="Z42" s="8"/>
      <c r="AA42" s="8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8"/>
      <c r="AM42" s="8"/>
      <c r="AN42" s="9"/>
      <c r="AO42" s="8"/>
      <c r="AP42" s="8"/>
      <c r="AQ42" s="9"/>
      <c r="AR42" s="8"/>
      <c r="AS42" s="8"/>
      <c r="AT42" s="9"/>
      <c r="AU42" s="8"/>
      <c r="AV42" s="8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8"/>
      <c r="BH42" s="8"/>
      <c r="BI42" s="9"/>
      <c r="BJ42" s="8"/>
      <c r="BK42" s="8"/>
      <c r="BL42" s="9"/>
      <c r="BM42" s="8"/>
      <c r="BN42" s="8"/>
      <c r="BO42" s="9"/>
      <c r="BP42" s="8"/>
      <c r="BQ42" s="8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8"/>
      <c r="CC42" s="8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8"/>
      <c r="CO42" s="8"/>
      <c r="CP42" s="9"/>
    </row>
    <row r="43" customFormat="false" ht="15.75" hidden="false" customHeight="false" outlineLevel="0" collapsed="false">
      <c r="A43" s="5" t="n">
        <f aca="false">A42+1</f>
        <v>41</v>
      </c>
      <c r="B43" s="6"/>
      <c r="C43" s="6"/>
      <c r="D43" s="6"/>
      <c r="E43" s="6"/>
      <c r="F43" s="6"/>
      <c r="G43" s="7"/>
      <c r="H43" s="8"/>
      <c r="I43" s="8"/>
      <c r="J43" s="9"/>
      <c r="K43" s="8"/>
      <c r="L43" s="8"/>
      <c r="M43" s="9"/>
      <c r="N43" s="8"/>
      <c r="O43" s="8"/>
      <c r="P43" s="9"/>
      <c r="Q43" s="8"/>
      <c r="R43" s="8"/>
      <c r="S43" s="9"/>
      <c r="T43" s="8"/>
      <c r="U43" s="8"/>
      <c r="V43" s="9"/>
      <c r="W43" s="8"/>
      <c r="X43" s="8"/>
      <c r="Y43" s="9"/>
      <c r="Z43" s="8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8"/>
      <c r="AM43" s="8"/>
      <c r="AN43" s="9"/>
      <c r="AO43" s="8"/>
      <c r="AP43" s="8"/>
      <c r="AQ43" s="9"/>
      <c r="AR43" s="8"/>
      <c r="AS43" s="8"/>
      <c r="AT43" s="9"/>
      <c r="AU43" s="8"/>
      <c r="AV43" s="8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8"/>
      <c r="BH43" s="8"/>
      <c r="BI43" s="9"/>
      <c r="BJ43" s="8"/>
      <c r="BK43" s="8"/>
      <c r="BL43" s="9"/>
      <c r="BM43" s="8"/>
      <c r="BN43" s="8"/>
      <c r="BO43" s="9"/>
      <c r="BP43" s="8"/>
      <c r="BQ43" s="8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8"/>
      <c r="CC43" s="8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8"/>
      <c r="CO43" s="8"/>
      <c r="CP43" s="9"/>
    </row>
    <row r="44" customFormat="false" ht="15.75" hidden="false" customHeight="false" outlineLevel="0" collapsed="false">
      <c r="A44" s="5" t="n">
        <f aca="false">A43+1</f>
        <v>42</v>
      </c>
      <c r="B44" s="6"/>
      <c r="C44" s="6"/>
      <c r="D44" s="6"/>
      <c r="E44" s="6"/>
      <c r="F44" s="6"/>
      <c r="G44" s="7"/>
      <c r="H44" s="8"/>
      <c r="I44" s="8"/>
      <c r="J44" s="9"/>
      <c r="K44" s="8"/>
      <c r="L44" s="8"/>
      <c r="M44" s="9"/>
      <c r="N44" s="8"/>
      <c r="O44" s="8"/>
      <c r="P44" s="9"/>
      <c r="Q44" s="8"/>
      <c r="R44" s="8"/>
      <c r="S44" s="9"/>
      <c r="T44" s="8"/>
      <c r="U44" s="8"/>
      <c r="V44" s="9"/>
      <c r="W44" s="8"/>
      <c r="X44" s="8"/>
      <c r="Y44" s="9"/>
      <c r="Z44" s="8"/>
      <c r="AA44" s="8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8"/>
      <c r="AM44" s="8"/>
      <c r="AN44" s="9"/>
      <c r="AO44" s="8"/>
      <c r="AP44" s="8"/>
      <c r="AQ44" s="9"/>
      <c r="AR44" s="8"/>
      <c r="AS44" s="8"/>
      <c r="AT44" s="9"/>
      <c r="AU44" s="8"/>
      <c r="AV44" s="8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8"/>
      <c r="BH44" s="8"/>
      <c r="BI44" s="9"/>
      <c r="BJ44" s="8"/>
      <c r="BK44" s="8"/>
      <c r="BL44" s="9"/>
      <c r="BM44" s="8"/>
      <c r="BN44" s="8"/>
      <c r="BO44" s="9"/>
      <c r="BP44" s="8"/>
      <c r="BQ44" s="8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8"/>
      <c r="CC44" s="8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8"/>
      <c r="CO44" s="8"/>
      <c r="CP44" s="9"/>
    </row>
    <row r="45" customFormat="false" ht="15.75" hidden="false" customHeight="false" outlineLevel="0" collapsed="false">
      <c r="A45" s="5" t="n">
        <f aca="false">A44+1</f>
        <v>43</v>
      </c>
      <c r="B45" s="6"/>
      <c r="C45" s="6"/>
      <c r="D45" s="6"/>
      <c r="E45" s="6"/>
      <c r="F45" s="6"/>
      <c r="G45" s="7"/>
      <c r="H45" s="8"/>
      <c r="I45" s="8"/>
      <c r="J45" s="9"/>
      <c r="K45" s="8"/>
      <c r="L45" s="8"/>
      <c r="M45" s="9"/>
      <c r="N45" s="8"/>
      <c r="O45" s="8"/>
      <c r="P45" s="9"/>
      <c r="Q45" s="8"/>
      <c r="R45" s="8"/>
      <c r="S45" s="9"/>
      <c r="T45" s="8"/>
      <c r="U45" s="8"/>
      <c r="V45" s="9"/>
      <c r="W45" s="8"/>
      <c r="X45" s="8"/>
      <c r="Y45" s="9"/>
      <c r="Z45" s="8"/>
      <c r="AA45" s="8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8"/>
      <c r="AM45" s="8"/>
      <c r="AN45" s="9"/>
      <c r="AO45" s="8"/>
      <c r="AP45" s="8"/>
      <c r="AQ45" s="9"/>
      <c r="AR45" s="8"/>
      <c r="AS45" s="8"/>
      <c r="AT45" s="9"/>
      <c r="AU45" s="8"/>
      <c r="AV45" s="8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8"/>
      <c r="BH45" s="8"/>
      <c r="BI45" s="9"/>
      <c r="BJ45" s="8"/>
      <c r="BK45" s="8"/>
      <c r="BL45" s="9"/>
      <c r="BM45" s="8"/>
      <c r="BN45" s="8"/>
      <c r="BO45" s="9"/>
      <c r="BP45" s="8"/>
      <c r="BQ45" s="8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8"/>
      <c r="CC45" s="8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8"/>
      <c r="CO45" s="8"/>
      <c r="CP45" s="9"/>
    </row>
    <row r="46" customFormat="false" ht="15.75" hidden="false" customHeight="false" outlineLevel="0" collapsed="false">
      <c r="A46" s="5" t="n">
        <f aca="false">A45+1</f>
        <v>44</v>
      </c>
      <c r="B46" s="6"/>
      <c r="C46" s="6"/>
      <c r="D46" s="6"/>
      <c r="E46" s="6"/>
      <c r="F46" s="6"/>
      <c r="G46" s="7"/>
      <c r="H46" s="8"/>
      <c r="I46" s="8"/>
      <c r="J46" s="9"/>
      <c r="K46" s="8"/>
      <c r="L46" s="8"/>
      <c r="M46" s="9"/>
      <c r="N46" s="8"/>
      <c r="O46" s="8"/>
      <c r="P46" s="9"/>
      <c r="Q46" s="8"/>
      <c r="R46" s="8"/>
      <c r="S46" s="9"/>
      <c r="T46" s="8"/>
      <c r="U46" s="8"/>
      <c r="V46" s="9"/>
      <c r="W46" s="8"/>
      <c r="X46" s="8"/>
      <c r="Y46" s="9"/>
      <c r="Z46" s="8"/>
      <c r="AA46" s="8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8"/>
      <c r="AM46" s="8"/>
      <c r="AN46" s="9"/>
      <c r="AO46" s="8"/>
      <c r="AP46" s="8"/>
      <c r="AQ46" s="9"/>
      <c r="AR46" s="8"/>
      <c r="AS46" s="8"/>
      <c r="AT46" s="9"/>
      <c r="AU46" s="8"/>
      <c r="AV46" s="8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8"/>
      <c r="BH46" s="8"/>
      <c r="BI46" s="9"/>
      <c r="BJ46" s="8"/>
      <c r="BK46" s="8"/>
      <c r="BL46" s="9"/>
      <c r="BM46" s="8"/>
      <c r="BN46" s="8"/>
      <c r="BO46" s="9"/>
      <c r="BP46" s="8"/>
      <c r="BQ46" s="8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8"/>
      <c r="CC46" s="8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8"/>
      <c r="CO46" s="8"/>
      <c r="CP46" s="9"/>
    </row>
    <row r="47" customFormat="false" ht="15.75" hidden="false" customHeight="false" outlineLevel="0" collapsed="false">
      <c r="A47" s="5" t="n">
        <f aca="false">A46+1</f>
        <v>45</v>
      </c>
      <c r="B47" s="6"/>
      <c r="C47" s="6"/>
      <c r="D47" s="6"/>
      <c r="E47" s="6"/>
      <c r="F47" s="6"/>
      <c r="G47" s="7"/>
      <c r="H47" s="8"/>
      <c r="I47" s="8"/>
      <c r="J47" s="9"/>
      <c r="K47" s="8"/>
      <c r="L47" s="8"/>
      <c r="M47" s="9"/>
      <c r="N47" s="8"/>
      <c r="O47" s="8"/>
      <c r="P47" s="9"/>
      <c r="Q47" s="8"/>
      <c r="R47" s="8"/>
      <c r="S47" s="9"/>
      <c r="T47" s="8"/>
      <c r="U47" s="8"/>
      <c r="V47" s="9"/>
      <c r="W47" s="8"/>
      <c r="X47" s="8"/>
      <c r="Y47" s="9"/>
      <c r="Z47" s="8"/>
      <c r="AA47" s="8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8"/>
      <c r="AM47" s="8"/>
      <c r="AN47" s="9"/>
      <c r="AO47" s="8"/>
      <c r="AP47" s="8"/>
      <c r="AQ47" s="9"/>
      <c r="AR47" s="8"/>
      <c r="AS47" s="8"/>
      <c r="AT47" s="9"/>
      <c r="AU47" s="8"/>
      <c r="AV47" s="8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8"/>
      <c r="BH47" s="8"/>
      <c r="BI47" s="9"/>
      <c r="BJ47" s="8"/>
      <c r="BK47" s="8"/>
      <c r="BL47" s="9"/>
      <c r="BM47" s="8"/>
      <c r="BN47" s="8"/>
      <c r="BO47" s="9"/>
      <c r="BP47" s="8"/>
      <c r="BQ47" s="8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8"/>
      <c r="CC47" s="8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8"/>
      <c r="CO47" s="8"/>
      <c r="CP47" s="9"/>
    </row>
    <row r="48" customFormat="false" ht="15.75" hidden="false" customHeight="false" outlineLevel="0" collapsed="false">
      <c r="A48" s="5" t="n">
        <f aca="false">A47+1</f>
        <v>46</v>
      </c>
      <c r="B48" s="6"/>
      <c r="C48" s="6"/>
      <c r="D48" s="6"/>
      <c r="E48" s="6"/>
      <c r="F48" s="6"/>
      <c r="G48" s="7"/>
      <c r="H48" s="8"/>
      <c r="I48" s="8"/>
      <c r="J48" s="9"/>
      <c r="K48" s="8"/>
      <c r="L48" s="8"/>
      <c r="M48" s="9"/>
      <c r="N48" s="8"/>
      <c r="O48" s="8"/>
      <c r="P48" s="9"/>
      <c r="Q48" s="8"/>
      <c r="R48" s="8"/>
      <c r="S48" s="9"/>
      <c r="T48" s="8"/>
      <c r="U48" s="8"/>
      <c r="V48" s="9"/>
      <c r="W48" s="8"/>
      <c r="X48" s="8"/>
      <c r="Y48" s="9"/>
      <c r="Z48" s="8"/>
      <c r="AA48" s="8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8"/>
      <c r="AM48" s="8"/>
      <c r="AN48" s="9"/>
      <c r="AO48" s="8"/>
      <c r="AP48" s="8"/>
      <c r="AQ48" s="9"/>
      <c r="AR48" s="8"/>
      <c r="AS48" s="8"/>
      <c r="AT48" s="9"/>
      <c r="AU48" s="8"/>
      <c r="AV48" s="8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8"/>
      <c r="BH48" s="8"/>
      <c r="BI48" s="9"/>
      <c r="BJ48" s="8"/>
      <c r="BK48" s="8"/>
      <c r="BL48" s="9"/>
      <c r="BM48" s="8"/>
      <c r="BN48" s="8"/>
      <c r="BO48" s="9"/>
      <c r="BP48" s="8"/>
      <c r="BQ48" s="8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8"/>
      <c r="CC48" s="8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8"/>
      <c r="CO48" s="8"/>
      <c r="CP48" s="9"/>
    </row>
    <row r="49" customFormat="false" ht="15.75" hidden="false" customHeight="false" outlineLevel="0" collapsed="false">
      <c r="A49" s="5" t="n">
        <f aca="false">A48+1</f>
        <v>47</v>
      </c>
      <c r="B49" s="6"/>
      <c r="C49" s="6"/>
      <c r="D49" s="6"/>
      <c r="E49" s="6"/>
      <c r="F49" s="6"/>
      <c r="G49" s="7"/>
      <c r="H49" s="8"/>
      <c r="I49" s="8"/>
      <c r="J49" s="9"/>
      <c r="K49" s="8"/>
      <c r="L49" s="8"/>
      <c r="M49" s="9"/>
      <c r="N49" s="8"/>
      <c r="O49" s="8"/>
      <c r="P49" s="9"/>
      <c r="Q49" s="8"/>
      <c r="R49" s="8"/>
      <c r="S49" s="9"/>
      <c r="T49" s="8"/>
      <c r="U49" s="8"/>
      <c r="V49" s="9"/>
      <c r="W49" s="8"/>
      <c r="X49" s="8"/>
      <c r="Y49" s="9"/>
      <c r="Z49" s="8"/>
      <c r="AA49" s="8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8"/>
      <c r="AM49" s="8"/>
      <c r="AN49" s="9"/>
      <c r="AO49" s="8"/>
      <c r="AP49" s="8"/>
      <c r="AQ49" s="9"/>
      <c r="AR49" s="8"/>
      <c r="AS49" s="8"/>
      <c r="AT49" s="9"/>
      <c r="AU49" s="8"/>
      <c r="AV49" s="8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8"/>
      <c r="BH49" s="8"/>
      <c r="BI49" s="9"/>
      <c r="BJ49" s="8"/>
      <c r="BK49" s="8"/>
      <c r="BL49" s="9"/>
      <c r="BM49" s="8"/>
      <c r="BN49" s="8"/>
      <c r="BO49" s="9"/>
      <c r="BP49" s="8"/>
      <c r="BQ49" s="8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8"/>
      <c r="CC49" s="8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8"/>
      <c r="CO49" s="8"/>
      <c r="CP49" s="9"/>
    </row>
    <row r="50" customFormat="false" ht="15.75" hidden="false" customHeight="false" outlineLevel="0" collapsed="false">
      <c r="A50" s="5" t="n">
        <f aca="false">A49+1</f>
        <v>48</v>
      </c>
      <c r="B50" s="6"/>
      <c r="C50" s="6"/>
      <c r="D50" s="6"/>
      <c r="E50" s="6"/>
      <c r="F50" s="6"/>
      <c r="G50" s="7"/>
      <c r="H50" s="8"/>
      <c r="I50" s="8"/>
      <c r="J50" s="9"/>
      <c r="K50" s="8"/>
      <c r="L50" s="8"/>
      <c r="M50" s="9"/>
      <c r="N50" s="8"/>
      <c r="O50" s="8"/>
      <c r="P50" s="9"/>
      <c r="Q50" s="8"/>
      <c r="R50" s="8"/>
      <c r="S50" s="9"/>
      <c r="T50" s="8"/>
      <c r="U50" s="8"/>
      <c r="V50" s="9"/>
      <c r="W50" s="8"/>
      <c r="X50" s="8"/>
      <c r="Y50" s="9"/>
      <c r="Z50" s="8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8"/>
      <c r="AM50" s="8"/>
      <c r="AN50" s="9"/>
      <c r="AO50" s="8"/>
      <c r="AP50" s="8"/>
      <c r="AQ50" s="9"/>
      <c r="AR50" s="8"/>
      <c r="AS50" s="8"/>
      <c r="AT50" s="9"/>
      <c r="AU50" s="8"/>
      <c r="AV50" s="8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8"/>
      <c r="BH50" s="8"/>
      <c r="BI50" s="9"/>
      <c r="BJ50" s="8"/>
      <c r="BK50" s="8"/>
      <c r="BL50" s="9"/>
      <c r="BM50" s="8"/>
      <c r="BN50" s="8"/>
      <c r="BO50" s="9"/>
      <c r="BP50" s="8"/>
      <c r="BQ50" s="8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8"/>
      <c r="CC50" s="8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8"/>
      <c r="CO50" s="8"/>
      <c r="CP50" s="9"/>
    </row>
    <row r="51" customFormat="false" ht="15.75" hidden="false" customHeight="false" outlineLevel="0" collapsed="false">
      <c r="A51" s="5" t="n">
        <f aca="false">A50+1</f>
        <v>49</v>
      </c>
      <c r="B51" s="6"/>
      <c r="C51" s="6"/>
      <c r="D51" s="6"/>
      <c r="E51" s="6"/>
      <c r="F51" s="6"/>
      <c r="G51" s="7"/>
      <c r="H51" s="8"/>
      <c r="I51" s="8"/>
      <c r="J51" s="9"/>
      <c r="K51" s="8"/>
      <c r="L51" s="8"/>
      <c r="M51" s="9"/>
      <c r="N51" s="8"/>
      <c r="O51" s="8"/>
      <c r="P51" s="9"/>
      <c r="Q51" s="8"/>
      <c r="R51" s="8"/>
      <c r="S51" s="9"/>
      <c r="T51" s="8"/>
      <c r="U51" s="8"/>
      <c r="V51" s="9"/>
      <c r="W51" s="8"/>
      <c r="X51" s="8"/>
      <c r="Y51" s="9"/>
      <c r="Z51" s="8"/>
      <c r="AA51" s="8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8"/>
      <c r="AM51" s="8"/>
      <c r="AN51" s="9"/>
      <c r="AO51" s="8"/>
      <c r="AP51" s="8"/>
      <c r="AQ51" s="9"/>
      <c r="AR51" s="8"/>
      <c r="AS51" s="8"/>
      <c r="AT51" s="9"/>
      <c r="AU51" s="8"/>
      <c r="AV51" s="8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8"/>
      <c r="BH51" s="8"/>
      <c r="BI51" s="9"/>
      <c r="BJ51" s="8"/>
      <c r="BK51" s="8"/>
      <c r="BL51" s="9"/>
      <c r="BM51" s="8"/>
      <c r="BN51" s="8"/>
      <c r="BO51" s="9"/>
      <c r="BP51" s="8"/>
      <c r="BQ51" s="8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8"/>
      <c r="CC51" s="8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8"/>
      <c r="CO51" s="8"/>
      <c r="CP51" s="9"/>
    </row>
    <row r="52" customFormat="false" ht="15.75" hidden="false" customHeight="false" outlineLevel="0" collapsed="false">
      <c r="A52" s="5" t="n">
        <f aca="false">A51+1</f>
        <v>50</v>
      </c>
      <c r="B52" s="6"/>
      <c r="C52" s="6"/>
      <c r="D52" s="6"/>
      <c r="E52" s="6"/>
      <c r="F52" s="6"/>
      <c r="G52" s="7"/>
      <c r="H52" s="8"/>
      <c r="I52" s="8"/>
      <c r="J52" s="9"/>
      <c r="K52" s="8"/>
      <c r="L52" s="8"/>
      <c r="M52" s="9"/>
      <c r="N52" s="8"/>
      <c r="O52" s="8"/>
      <c r="P52" s="9"/>
      <c r="Q52" s="8"/>
      <c r="R52" s="8"/>
      <c r="S52" s="9"/>
      <c r="T52" s="8"/>
      <c r="U52" s="8"/>
      <c r="V52" s="9"/>
      <c r="W52" s="8"/>
      <c r="X52" s="8"/>
      <c r="Y52" s="9"/>
      <c r="Z52" s="8"/>
      <c r="AA52" s="8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8"/>
      <c r="AM52" s="8"/>
      <c r="AN52" s="9"/>
      <c r="AO52" s="8"/>
      <c r="AP52" s="8"/>
      <c r="AQ52" s="9"/>
      <c r="AR52" s="8"/>
      <c r="AS52" s="8"/>
      <c r="AT52" s="9"/>
      <c r="AU52" s="8"/>
      <c r="AV52" s="8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8"/>
      <c r="BH52" s="8"/>
      <c r="BI52" s="9"/>
      <c r="BJ52" s="8"/>
      <c r="BK52" s="8"/>
      <c r="BL52" s="9"/>
      <c r="BM52" s="8"/>
      <c r="BN52" s="8"/>
      <c r="BO52" s="9"/>
      <c r="BP52" s="8"/>
      <c r="BQ52" s="8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8"/>
      <c r="CC52" s="8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8"/>
      <c r="CO52" s="8"/>
      <c r="CP52" s="9"/>
    </row>
    <row r="53" customFormat="false" ht="15.75" hidden="false" customHeight="false" outlineLevel="0" collapsed="false">
      <c r="A53" s="5" t="n">
        <f aca="false">A52+1</f>
        <v>51</v>
      </c>
      <c r="B53" s="6"/>
      <c r="C53" s="6"/>
      <c r="D53" s="6"/>
      <c r="E53" s="6"/>
      <c r="F53" s="6"/>
      <c r="G53" s="7"/>
      <c r="H53" s="8"/>
      <c r="I53" s="8"/>
      <c r="J53" s="9"/>
      <c r="K53" s="8"/>
      <c r="L53" s="8"/>
      <c r="M53" s="9"/>
      <c r="N53" s="8"/>
      <c r="O53" s="8"/>
      <c r="P53" s="9"/>
      <c r="Q53" s="8"/>
      <c r="R53" s="8"/>
      <c r="S53" s="9"/>
      <c r="T53" s="8"/>
      <c r="U53" s="8"/>
      <c r="V53" s="9"/>
      <c r="W53" s="8"/>
      <c r="X53" s="8"/>
      <c r="Y53" s="9"/>
      <c r="Z53" s="8"/>
      <c r="AA53" s="8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8"/>
      <c r="AM53" s="8"/>
      <c r="AN53" s="9"/>
      <c r="AO53" s="8"/>
      <c r="AP53" s="8"/>
      <c r="AQ53" s="9"/>
      <c r="AR53" s="8"/>
      <c r="AS53" s="8"/>
      <c r="AT53" s="9"/>
      <c r="AU53" s="8"/>
      <c r="AV53" s="8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8"/>
      <c r="BH53" s="8"/>
      <c r="BI53" s="9"/>
      <c r="BJ53" s="8"/>
      <c r="BK53" s="8"/>
      <c r="BL53" s="9"/>
      <c r="BM53" s="8"/>
      <c r="BN53" s="8"/>
      <c r="BO53" s="9"/>
      <c r="BP53" s="8"/>
      <c r="BQ53" s="8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8"/>
      <c r="CC53" s="8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8"/>
      <c r="CO53" s="8"/>
      <c r="CP53" s="9"/>
    </row>
    <row r="54" customFormat="false" ht="15.75" hidden="false" customHeight="false" outlineLevel="0" collapsed="false">
      <c r="A54" s="5" t="n">
        <f aca="false">A53+1</f>
        <v>52</v>
      </c>
      <c r="B54" s="6"/>
      <c r="C54" s="6"/>
      <c r="D54" s="6"/>
      <c r="E54" s="6"/>
      <c r="F54" s="6"/>
      <c r="G54" s="7"/>
      <c r="H54" s="8"/>
      <c r="I54" s="8"/>
      <c r="J54" s="9"/>
      <c r="K54" s="8"/>
      <c r="L54" s="8"/>
      <c r="M54" s="9"/>
      <c r="N54" s="8"/>
      <c r="O54" s="8"/>
      <c r="P54" s="9"/>
      <c r="Q54" s="8"/>
      <c r="R54" s="8"/>
      <c r="S54" s="9"/>
      <c r="T54" s="8"/>
      <c r="U54" s="8"/>
      <c r="V54" s="9"/>
      <c r="W54" s="8"/>
      <c r="X54" s="8"/>
      <c r="Y54" s="9"/>
      <c r="Z54" s="8"/>
      <c r="AA54" s="8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8"/>
      <c r="AM54" s="8"/>
      <c r="AN54" s="9"/>
      <c r="AO54" s="8"/>
      <c r="AP54" s="8"/>
      <c r="AQ54" s="9"/>
      <c r="AR54" s="8"/>
      <c r="AS54" s="8"/>
      <c r="AT54" s="9"/>
      <c r="AU54" s="8"/>
      <c r="AV54" s="8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8"/>
      <c r="BH54" s="8"/>
      <c r="BI54" s="9"/>
      <c r="BJ54" s="8"/>
      <c r="BK54" s="8"/>
      <c r="BL54" s="9"/>
      <c r="BM54" s="8"/>
      <c r="BN54" s="8"/>
      <c r="BO54" s="9"/>
      <c r="BP54" s="8"/>
      <c r="BQ54" s="8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8"/>
      <c r="CC54" s="8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8"/>
      <c r="CO54" s="8"/>
      <c r="CP54" s="9"/>
    </row>
    <row r="55" customFormat="false" ht="15.75" hidden="false" customHeight="false" outlineLevel="0" collapsed="false">
      <c r="A55" s="5"/>
      <c r="B55" s="6"/>
      <c r="C55" s="6"/>
      <c r="D55" s="6"/>
      <c r="E55" s="6"/>
      <c r="F55" s="6"/>
      <c r="G55" s="7"/>
      <c r="H55" s="8"/>
      <c r="I55" s="8"/>
      <c r="J55" s="9"/>
      <c r="K55" s="8"/>
      <c r="L55" s="8"/>
      <c r="M55" s="9"/>
      <c r="N55" s="8"/>
      <c r="O55" s="8"/>
      <c r="P55" s="9"/>
      <c r="Q55" s="8"/>
      <c r="R55" s="8"/>
      <c r="S55" s="9"/>
      <c r="T55" s="8"/>
      <c r="U55" s="8"/>
      <c r="V55" s="9"/>
      <c r="W55" s="8"/>
      <c r="X55" s="8"/>
      <c r="Y55" s="9"/>
      <c r="Z55" s="8"/>
      <c r="AA55" s="8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8"/>
      <c r="AM55" s="8"/>
      <c r="AN55" s="9"/>
      <c r="AO55" s="8"/>
      <c r="AP55" s="8"/>
      <c r="AQ55" s="9"/>
      <c r="AR55" s="8"/>
      <c r="AS55" s="8"/>
      <c r="AT55" s="9"/>
      <c r="AU55" s="8"/>
      <c r="AV55" s="8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8"/>
      <c r="BH55" s="8"/>
      <c r="BI55" s="9"/>
      <c r="BJ55" s="8"/>
      <c r="BK55" s="8"/>
      <c r="BL55" s="9"/>
      <c r="BM55" s="8"/>
      <c r="BN55" s="8"/>
      <c r="BO55" s="9"/>
      <c r="BP55" s="8"/>
      <c r="BQ55" s="8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8"/>
      <c r="CC55" s="8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8"/>
      <c r="CO55" s="8"/>
      <c r="CP55" s="9"/>
    </row>
    <row r="56" customFormat="false" ht="15.75" hidden="false" customHeight="false" outlineLevel="0" collapsed="false">
      <c r="A56" s="5"/>
      <c r="B56" s="6"/>
      <c r="C56" s="6"/>
      <c r="D56" s="6"/>
      <c r="E56" s="6"/>
      <c r="F56" s="6"/>
      <c r="G56" s="7"/>
      <c r="H56" s="8"/>
      <c r="I56" s="8"/>
      <c r="J56" s="9"/>
      <c r="K56" s="8"/>
      <c r="L56" s="8"/>
      <c r="M56" s="9"/>
      <c r="N56" s="8"/>
      <c r="O56" s="8"/>
      <c r="P56" s="9"/>
      <c r="Q56" s="8"/>
      <c r="R56" s="8"/>
      <c r="S56" s="9"/>
      <c r="T56" s="8"/>
      <c r="U56" s="8"/>
      <c r="V56" s="9"/>
      <c r="W56" s="8"/>
      <c r="X56" s="8"/>
      <c r="Y56" s="9"/>
      <c r="Z56" s="8"/>
      <c r="AA56" s="8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8"/>
      <c r="AM56" s="8"/>
      <c r="AN56" s="9"/>
      <c r="AO56" s="8"/>
      <c r="AP56" s="8"/>
      <c r="AQ56" s="9"/>
      <c r="AR56" s="8"/>
      <c r="AS56" s="8"/>
      <c r="AT56" s="9"/>
      <c r="AU56" s="8"/>
      <c r="AV56" s="8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8"/>
      <c r="BH56" s="8"/>
      <c r="BI56" s="9"/>
      <c r="BJ56" s="8"/>
      <c r="BK56" s="8"/>
      <c r="BL56" s="9"/>
      <c r="BM56" s="8"/>
      <c r="BN56" s="8"/>
      <c r="BO56" s="9"/>
      <c r="BP56" s="8"/>
      <c r="BQ56" s="8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8"/>
      <c r="CC56" s="8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8"/>
      <c r="CO56" s="8"/>
      <c r="CP56" s="9"/>
    </row>
    <row r="57" customFormat="false" ht="15.75" hidden="false" customHeight="false" outlineLevel="0" collapsed="false">
      <c r="A57" s="5"/>
      <c r="B57" s="6"/>
      <c r="C57" s="6"/>
      <c r="D57" s="6"/>
      <c r="E57" s="6"/>
      <c r="F57" s="6"/>
      <c r="G57" s="7"/>
      <c r="H57" s="8"/>
      <c r="I57" s="8"/>
      <c r="J57" s="9"/>
      <c r="K57" s="8"/>
      <c r="L57" s="8"/>
      <c r="M57" s="9"/>
      <c r="N57" s="8"/>
      <c r="O57" s="8"/>
      <c r="P57" s="9"/>
      <c r="Q57" s="8"/>
      <c r="R57" s="8"/>
      <c r="S57" s="9"/>
      <c r="T57" s="8"/>
      <c r="U57" s="8"/>
      <c r="V57" s="9"/>
      <c r="W57" s="8"/>
      <c r="X57" s="8"/>
      <c r="Y57" s="9"/>
      <c r="Z57" s="8"/>
      <c r="AA57" s="8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8"/>
      <c r="AM57" s="8"/>
      <c r="AN57" s="9"/>
      <c r="AO57" s="8"/>
      <c r="AP57" s="8"/>
      <c r="AQ57" s="9"/>
      <c r="AR57" s="8"/>
      <c r="AS57" s="8"/>
      <c r="AT57" s="9"/>
      <c r="AU57" s="8"/>
      <c r="AV57" s="8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8"/>
      <c r="BH57" s="8"/>
      <c r="BI57" s="9"/>
      <c r="BJ57" s="8"/>
      <c r="BK57" s="8"/>
      <c r="BL57" s="9"/>
      <c r="BM57" s="8"/>
      <c r="BN57" s="8"/>
      <c r="BO57" s="9"/>
      <c r="BP57" s="8"/>
      <c r="BQ57" s="8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8"/>
      <c r="CC57" s="8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8"/>
      <c r="CO57" s="8"/>
      <c r="CP57" s="9"/>
    </row>
  </sheetData>
  <mergeCells count="36">
    <mergeCell ref="A1:A2"/>
    <mergeCell ref="B1:B2"/>
    <mergeCell ref="C1:C2"/>
    <mergeCell ref="D1:D2"/>
    <mergeCell ref="E1:E2"/>
    <mergeCell ref="F1:F2"/>
    <mergeCell ref="G1:G2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BS1:BU1"/>
    <mergeCell ref="BV1:BX1"/>
    <mergeCell ref="BY1:CA1"/>
    <mergeCell ref="CB1:CD1"/>
    <mergeCell ref="CE1:CG1"/>
    <mergeCell ref="CH1:CJ1"/>
    <mergeCell ref="CK1:CM1"/>
    <mergeCell ref="CN1:CP1"/>
  </mergeCells>
  <dataValidations count="2">
    <dataValidation allowBlank="true" errorStyle="stop" operator="between" showDropDown="false" showErrorMessage="false" showInputMessage="false" sqref="F3:F57" type="list">
      <formula1>"M,D,H,HH,QH"</formula1>
      <formula2>0</formula2>
    </dataValidation>
    <dataValidation allowBlank="true" errorStyle="stop" operator="between" showDropDown="false" showErrorMessage="false" showInputMessage="false" sqref="E3:E57 J3:J57 M3:M57 P3:P57 S3:S57 V3:V57 Y3:Y57 AB3:AB57 AE3:AE57 AH3:AH57 AK3:AK57 AN3:AN57 AQ3:AQ57 AT3:AT57 AW3:AW57 AZ3:AZ57 BC3:BC57 BF3:BF57 BI3:BI57 BL3:BL57 BO3:BO57 BR3:BR57 BU3:BU57 BX3:BX57 CA3:CA57 CD3:CD57 CG3:CG57 CJ3:CJ57 CM3:CM57 CP3:CP57" type="list">
      <formula1>'DO NOT EDIT auxiliar importatio'!$G$3:$G57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Q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.87"/>
    <col collapsed="false" customWidth="true" hidden="false" outlineLevel="0" max="2" min="2" style="0" width="55.63"/>
    <col collapsed="false" customWidth="true" hidden="false" outlineLevel="0" max="3" min="3" style="0" width="24.49"/>
    <col collapsed="false" customWidth="true" hidden="false" outlineLevel="0" max="4" min="4" style="0" width="10.88"/>
    <col collapsed="false" customWidth="true" hidden="false" outlineLevel="0" max="5" min="5" style="0" width="15"/>
    <col collapsed="false" customWidth="true" hidden="false" outlineLevel="0" max="6" min="6" style="0" width="16.49"/>
    <col collapsed="false" customWidth="true" hidden="false" outlineLevel="0" max="7" min="7" style="0" width="20.5"/>
    <col collapsed="false" customWidth="true" hidden="false" outlineLevel="0" max="8" min="8" style="0" width="25.25"/>
    <col collapsed="false" customWidth="true" hidden="false" outlineLevel="0" max="11" min="11" style="0" width="13.5"/>
    <col collapsed="false" customWidth="true" hidden="false" outlineLevel="0" max="12" min="12" style="0" width="31.75"/>
  </cols>
  <sheetData>
    <row r="1" customFormat="false" ht="15.75" hidden="false" customHeight="false" outlineLevel="0" collapsed="false">
      <c r="A1" s="11" t="s">
        <v>73</v>
      </c>
      <c r="B1" s="12" t="s">
        <v>74</v>
      </c>
      <c r="C1" s="12" t="s">
        <v>7</v>
      </c>
      <c r="D1" s="12"/>
      <c r="E1" s="12"/>
      <c r="F1" s="12"/>
      <c r="G1" s="12"/>
      <c r="H1" s="12" t="s">
        <v>8</v>
      </c>
      <c r="I1" s="12"/>
      <c r="J1" s="12"/>
      <c r="K1" s="12"/>
      <c r="L1" s="12"/>
      <c r="M1" s="12" t="s">
        <v>9</v>
      </c>
      <c r="N1" s="12"/>
      <c r="O1" s="12"/>
      <c r="P1" s="12"/>
      <c r="Q1" s="12"/>
      <c r="R1" s="12" t="s">
        <v>10</v>
      </c>
      <c r="S1" s="12"/>
      <c r="T1" s="12"/>
      <c r="U1" s="12"/>
      <c r="V1" s="12"/>
      <c r="W1" s="12" t="s">
        <v>11</v>
      </c>
      <c r="X1" s="12"/>
      <c r="Y1" s="12"/>
      <c r="Z1" s="12"/>
      <c r="AA1" s="12"/>
      <c r="AB1" s="12" t="s">
        <v>12</v>
      </c>
      <c r="AC1" s="12"/>
      <c r="AD1" s="12"/>
      <c r="AE1" s="12"/>
      <c r="AF1" s="12"/>
      <c r="AG1" s="12" t="s">
        <v>13</v>
      </c>
      <c r="AH1" s="12"/>
      <c r="AI1" s="12"/>
      <c r="AJ1" s="12"/>
      <c r="AK1" s="12"/>
      <c r="AL1" s="12" t="s">
        <v>14</v>
      </c>
      <c r="AM1" s="12"/>
      <c r="AN1" s="12"/>
      <c r="AO1" s="12"/>
      <c r="AP1" s="12"/>
      <c r="AQ1" s="12" t="s">
        <v>15</v>
      </c>
      <c r="AR1" s="12"/>
      <c r="AS1" s="12"/>
      <c r="AT1" s="12"/>
      <c r="AU1" s="12"/>
      <c r="AV1" s="12" t="s">
        <v>16</v>
      </c>
      <c r="AW1" s="12"/>
      <c r="AX1" s="12"/>
      <c r="AY1" s="12"/>
      <c r="AZ1" s="12"/>
      <c r="BA1" s="12" t="s">
        <v>17</v>
      </c>
      <c r="BB1" s="12"/>
      <c r="BC1" s="12"/>
      <c r="BD1" s="12"/>
      <c r="BE1" s="12"/>
      <c r="BF1" s="12" t="s">
        <v>18</v>
      </c>
      <c r="BG1" s="12"/>
      <c r="BH1" s="12"/>
      <c r="BI1" s="12"/>
      <c r="BJ1" s="12"/>
      <c r="BK1" s="12" t="s">
        <v>19</v>
      </c>
      <c r="BL1" s="12"/>
      <c r="BM1" s="12"/>
      <c r="BN1" s="12"/>
      <c r="BO1" s="12"/>
      <c r="BP1" s="12" t="s">
        <v>20</v>
      </c>
      <c r="BQ1" s="12"/>
      <c r="BR1" s="12"/>
      <c r="BS1" s="12"/>
      <c r="BT1" s="12"/>
      <c r="BU1" s="12" t="s">
        <v>21</v>
      </c>
      <c r="BV1" s="12"/>
      <c r="BW1" s="12"/>
      <c r="BX1" s="12"/>
      <c r="BY1" s="12"/>
      <c r="BZ1" s="12" t="s">
        <v>22</v>
      </c>
      <c r="CA1" s="12"/>
      <c r="CB1" s="12"/>
      <c r="CC1" s="12"/>
      <c r="CD1" s="12"/>
      <c r="CE1" s="12" t="s">
        <v>23</v>
      </c>
      <c r="CF1" s="12"/>
      <c r="CG1" s="12"/>
      <c r="CH1" s="12"/>
      <c r="CI1" s="12"/>
      <c r="CJ1" s="12" t="s">
        <v>24</v>
      </c>
      <c r="CK1" s="12"/>
      <c r="CL1" s="12"/>
      <c r="CM1" s="12"/>
      <c r="CN1" s="12"/>
      <c r="CO1" s="12" t="s">
        <v>25</v>
      </c>
      <c r="CP1" s="12"/>
      <c r="CQ1" s="12"/>
      <c r="CR1" s="12"/>
      <c r="CS1" s="12"/>
      <c r="CT1" s="12" t="s">
        <v>26</v>
      </c>
      <c r="CU1" s="12"/>
      <c r="CV1" s="12"/>
      <c r="CW1" s="12"/>
      <c r="CX1" s="12"/>
      <c r="CY1" s="12" t="s">
        <v>27</v>
      </c>
      <c r="CZ1" s="12"/>
      <c r="DA1" s="12"/>
      <c r="DB1" s="12"/>
      <c r="DC1" s="12"/>
      <c r="DD1" s="12" t="s">
        <v>28</v>
      </c>
      <c r="DE1" s="12"/>
      <c r="DF1" s="12"/>
      <c r="DG1" s="12"/>
      <c r="DH1" s="12"/>
      <c r="DI1" s="12" t="s">
        <v>29</v>
      </c>
      <c r="DJ1" s="12"/>
      <c r="DK1" s="12"/>
      <c r="DL1" s="12"/>
      <c r="DM1" s="12"/>
      <c r="DN1" s="12" t="s">
        <v>30</v>
      </c>
      <c r="DO1" s="12"/>
      <c r="DP1" s="12"/>
      <c r="DQ1" s="12"/>
      <c r="DR1" s="12"/>
      <c r="DS1" s="12" t="s">
        <v>31</v>
      </c>
      <c r="DT1" s="12"/>
      <c r="DU1" s="12"/>
      <c r="DV1" s="12"/>
      <c r="DW1" s="12"/>
      <c r="DX1" s="12" t="s">
        <v>32</v>
      </c>
      <c r="DY1" s="12"/>
      <c r="DZ1" s="12"/>
      <c r="EA1" s="12"/>
      <c r="EB1" s="12"/>
      <c r="EC1" s="12" t="s">
        <v>33</v>
      </c>
      <c r="ED1" s="12"/>
      <c r="EE1" s="12"/>
      <c r="EF1" s="12"/>
      <c r="EG1" s="12"/>
      <c r="EH1" s="12" t="s">
        <v>34</v>
      </c>
      <c r="EI1" s="12"/>
      <c r="EJ1" s="12"/>
      <c r="EK1" s="12"/>
      <c r="EL1" s="12"/>
      <c r="EM1" s="12" t="s">
        <v>35</v>
      </c>
      <c r="EN1" s="12"/>
      <c r="EO1" s="12"/>
      <c r="EP1" s="12"/>
      <c r="EQ1" s="12"/>
    </row>
    <row r="2" customFormat="false" ht="15.75" hidden="false" customHeight="false" outlineLevel="0" collapsed="false">
      <c r="A2" s="11"/>
      <c r="B2" s="11"/>
      <c r="C2" s="13" t="s">
        <v>75</v>
      </c>
      <c r="D2" s="13" t="s">
        <v>76</v>
      </c>
      <c r="E2" s="13" t="s">
        <v>77</v>
      </c>
      <c r="F2" s="13" t="s">
        <v>78</v>
      </c>
      <c r="G2" s="13" t="s">
        <v>79</v>
      </c>
      <c r="H2" s="13" t="s">
        <v>75</v>
      </c>
      <c r="I2" s="13" t="s">
        <v>76</v>
      </c>
      <c r="J2" s="13" t="s">
        <v>77</v>
      </c>
      <c r="K2" s="13" t="s">
        <v>78</v>
      </c>
      <c r="L2" s="13" t="s">
        <v>79</v>
      </c>
      <c r="M2" s="13" t="s">
        <v>75</v>
      </c>
      <c r="N2" s="13" t="s">
        <v>76</v>
      </c>
      <c r="O2" s="13" t="s">
        <v>77</v>
      </c>
      <c r="P2" s="13" t="s">
        <v>78</v>
      </c>
      <c r="Q2" s="13" t="s">
        <v>79</v>
      </c>
      <c r="R2" s="13" t="s">
        <v>75</v>
      </c>
      <c r="S2" s="13" t="s">
        <v>76</v>
      </c>
      <c r="T2" s="13" t="s">
        <v>77</v>
      </c>
      <c r="U2" s="13" t="s">
        <v>78</v>
      </c>
      <c r="V2" s="13" t="s">
        <v>79</v>
      </c>
      <c r="W2" s="13" t="s">
        <v>75</v>
      </c>
      <c r="X2" s="13" t="s">
        <v>76</v>
      </c>
      <c r="Y2" s="13" t="s">
        <v>77</v>
      </c>
      <c r="Z2" s="13" t="s">
        <v>78</v>
      </c>
      <c r="AA2" s="13" t="s">
        <v>79</v>
      </c>
      <c r="AB2" s="13" t="s">
        <v>75</v>
      </c>
      <c r="AC2" s="13" t="s">
        <v>76</v>
      </c>
      <c r="AD2" s="13" t="s">
        <v>77</v>
      </c>
      <c r="AE2" s="13" t="s">
        <v>78</v>
      </c>
      <c r="AF2" s="13" t="s">
        <v>79</v>
      </c>
      <c r="AG2" s="13" t="s">
        <v>75</v>
      </c>
      <c r="AH2" s="13" t="s">
        <v>76</v>
      </c>
      <c r="AI2" s="13" t="s">
        <v>77</v>
      </c>
      <c r="AJ2" s="13" t="s">
        <v>78</v>
      </c>
      <c r="AK2" s="13" t="s">
        <v>79</v>
      </c>
      <c r="AL2" s="13" t="s">
        <v>75</v>
      </c>
      <c r="AM2" s="13" t="s">
        <v>76</v>
      </c>
      <c r="AN2" s="13" t="s">
        <v>77</v>
      </c>
      <c r="AO2" s="13" t="s">
        <v>78</v>
      </c>
      <c r="AP2" s="13" t="s">
        <v>79</v>
      </c>
      <c r="AQ2" s="13" t="s">
        <v>75</v>
      </c>
      <c r="AR2" s="13" t="s">
        <v>76</v>
      </c>
      <c r="AS2" s="13" t="s">
        <v>77</v>
      </c>
      <c r="AT2" s="13" t="s">
        <v>78</v>
      </c>
      <c r="AU2" s="13" t="s">
        <v>79</v>
      </c>
      <c r="AV2" s="13" t="s">
        <v>75</v>
      </c>
      <c r="AW2" s="13" t="s">
        <v>76</v>
      </c>
      <c r="AX2" s="13" t="s">
        <v>77</v>
      </c>
      <c r="AY2" s="13" t="s">
        <v>78</v>
      </c>
      <c r="AZ2" s="13" t="s">
        <v>79</v>
      </c>
      <c r="BA2" s="13" t="s">
        <v>75</v>
      </c>
      <c r="BB2" s="13" t="s">
        <v>76</v>
      </c>
      <c r="BC2" s="13" t="s">
        <v>77</v>
      </c>
      <c r="BD2" s="13" t="s">
        <v>78</v>
      </c>
      <c r="BE2" s="13" t="s">
        <v>79</v>
      </c>
      <c r="BF2" s="13" t="s">
        <v>75</v>
      </c>
      <c r="BG2" s="13" t="s">
        <v>76</v>
      </c>
      <c r="BH2" s="13" t="s">
        <v>77</v>
      </c>
      <c r="BI2" s="13" t="s">
        <v>78</v>
      </c>
      <c r="BJ2" s="13" t="s">
        <v>79</v>
      </c>
      <c r="BK2" s="13" t="s">
        <v>75</v>
      </c>
      <c r="BL2" s="13" t="s">
        <v>76</v>
      </c>
      <c r="BM2" s="13" t="s">
        <v>77</v>
      </c>
      <c r="BN2" s="13" t="s">
        <v>78</v>
      </c>
      <c r="BO2" s="13" t="s">
        <v>79</v>
      </c>
      <c r="BP2" s="13" t="s">
        <v>75</v>
      </c>
      <c r="BQ2" s="13" t="s">
        <v>76</v>
      </c>
      <c r="BR2" s="13" t="s">
        <v>77</v>
      </c>
      <c r="BS2" s="13" t="s">
        <v>78</v>
      </c>
      <c r="BT2" s="13" t="s">
        <v>79</v>
      </c>
      <c r="BU2" s="13" t="s">
        <v>75</v>
      </c>
      <c r="BV2" s="13" t="s">
        <v>76</v>
      </c>
      <c r="BW2" s="13" t="s">
        <v>77</v>
      </c>
      <c r="BX2" s="13" t="s">
        <v>78</v>
      </c>
      <c r="BY2" s="13" t="s">
        <v>79</v>
      </c>
      <c r="BZ2" s="13" t="s">
        <v>75</v>
      </c>
      <c r="CA2" s="13" t="s">
        <v>76</v>
      </c>
      <c r="CB2" s="13" t="s">
        <v>77</v>
      </c>
      <c r="CC2" s="13" t="s">
        <v>78</v>
      </c>
      <c r="CD2" s="13" t="s">
        <v>79</v>
      </c>
      <c r="CE2" s="13" t="s">
        <v>75</v>
      </c>
      <c r="CF2" s="13" t="s">
        <v>76</v>
      </c>
      <c r="CG2" s="13" t="s">
        <v>77</v>
      </c>
      <c r="CH2" s="13" t="s">
        <v>78</v>
      </c>
      <c r="CI2" s="13" t="s">
        <v>79</v>
      </c>
      <c r="CJ2" s="13" t="s">
        <v>75</v>
      </c>
      <c r="CK2" s="13" t="s">
        <v>76</v>
      </c>
      <c r="CL2" s="13" t="s">
        <v>77</v>
      </c>
      <c r="CM2" s="13" t="s">
        <v>78</v>
      </c>
      <c r="CN2" s="13" t="s">
        <v>79</v>
      </c>
      <c r="CO2" s="13" t="s">
        <v>75</v>
      </c>
      <c r="CP2" s="13" t="s">
        <v>76</v>
      </c>
      <c r="CQ2" s="13" t="s">
        <v>77</v>
      </c>
      <c r="CR2" s="13" t="s">
        <v>78</v>
      </c>
      <c r="CS2" s="13" t="s">
        <v>79</v>
      </c>
      <c r="CT2" s="13" t="s">
        <v>75</v>
      </c>
      <c r="CU2" s="13" t="s">
        <v>76</v>
      </c>
      <c r="CV2" s="13" t="s">
        <v>77</v>
      </c>
      <c r="CW2" s="13" t="s">
        <v>78</v>
      </c>
      <c r="CX2" s="13" t="s">
        <v>79</v>
      </c>
      <c r="CY2" s="13" t="s">
        <v>75</v>
      </c>
      <c r="CZ2" s="13" t="s">
        <v>76</v>
      </c>
      <c r="DA2" s="13" t="s">
        <v>77</v>
      </c>
      <c r="DB2" s="13" t="s">
        <v>78</v>
      </c>
      <c r="DC2" s="13" t="s">
        <v>79</v>
      </c>
      <c r="DD2" s="13" t="s">
        <v>75</v>
      </c>
      <c r="DE2" s="13" t="s">
        <v>76</v>
      </c>
      <c r="DF2" s="13" t="s">
        <v>77</v>
      </c>
      <c r="DG2" s="13" t="s">
        <v>78</v>
      </c>
      <c r="DH2" s="13" t="s">
        <v>79</v>
      </c>
      <c r="DI2" s="13" t="s">
        <v>75</v>
      </c>
      <c r="DJ2" s="13" t="s">
        <v>76</v>
      </c>
      <c r="DK2" s="13" t="s">
        <v>77</v>
      </c>
      <c r="DL2" s="13" t="s">
        <v>78</v>
      </c>
      <c r="DM2" s="13" t="s">
        <v>79</v>
      </c>
      <c r="DN2" s="13" t="s">
        <v>75</v>
      </c>
      <c r="DO2" s="13" t="s">
        <v>76</v>
      </c>
      <c r="DP2" s="13" t="s">
        <v>77</v>
      </c>
      <c r="DQ2" s="13" t="s">
        <v>78</v>
      </c>
      <c r="DR2" s="13" t="s">
        <v>79</v>
      </c>
      <c r="DS2" s="13" t="s">
        <v>75</v>
      </c>
      <c r="DT2" s="13" t="s">
        <v>76</v>
      </c>
      <c r="DU2" s="13" t="s">
        <v>77</v>
      </c>
      <c r="DV2" s="13" t="s">
        <v>78</v>
      </c>
      <c r="DW2" s="13" t="s">
        <v>79</v>
      </c>
      <c r="DX2" s="13" t="s">
        <v>75</v>
      </c>
      <c r="DY2" s="13" t="s">
        <v>76</v>
      </c>
      <c r="DZ2" s="13" t="s">
        <v>77</v>
      </c>
      <c r="EA2" s="13" t="s">
        <v>78</v>
      </c>
      <c r="EB2" s="13" t="s">
        <v>79</v>
      </c>
      <c r="EC2" s="13" t="s">
        <v>75</v>
      </c>
      <c r="ED2" s="13" t="s">
        <v>76</v>
      </c>
      <c r="EE2" s="13" t="s">
        <v>77</v>
      </c>
      <c r="EF2" s="13" t="s">
        <v>78</v>
      </c>
      <c r="EG2" s="13" t="s">
        <v>79</v>
      </c>
      <c r="EH2" s="13" t="s">
        <v>75</v>
      </c>
      <c r="EI2" s="13" t="s">
        <v>76</v>
      </c>
      <c r="EJ2" s="13" t="s">
        <v>77</v>
      </c>
      <c r="EK2" s="13" t="s">
        <v>78</v>
      </c>
      <c r="EL2" s="13" t="s">
        <v>79</v>
      </c>
      <c r="EM2" s="13" t="s">
        <v>75</v>
      </c>
      <c r="EN2" s="13" t="s">
        <v>76</v>
      </c>
      <c r="EO2" s="13" t="s">
        <v>77</v>
      </c>
      <c r="EP2" s="13" t="s">
        <v>78</v>
      </c>
      <c r="EQ2" s="13" t="s">
        <v>79</v>
      </c>
    </row>
    <row r="3" customFormat="false" ht="15.75" hidden="false" customHeight="false" outlineLevel="0" collapsed="false">
      <c r="A3" s="6" t="n">
        <v>1</v>
      </c>
      <c r="B3" s="14" t="e">
        <f aca="false">join(",",G3,L3,Q3,V3,AA3,AF3,AK3)</f>
        <v>#NAME?</v>
      </c>
      <c r="C3" s="14" t="e">
        <f aca="false">IF(ISBLANK(Template!H3),, join("_",Template!H3:I3))</f>
        <v>#NAME?</v>
      </c>
      <c r="D3" s="14" t="n">
        <f aca="false">VLOOKUP(C3,'DEXMA to fill Postgres extract'!$E$4:$F$1000,2,0)</f>
        <v>480848</v>
      </c>
      <c r="E3" s="14" t="str">
        <f aca="false">Template!J3</f>
        <v>TEMP</v>
      </c>
      <c r="F3" s="14" t="e">
        <f aca="false">VLOOKUP(E3,'DO NOT EDIT auxiliar importatio'!$G$3:$I$230,3,0)</f>
        <v>#NAME?</v>
      </c>
      <c r="G3" s="14" t="e">
        <f aca="false">join(":",D3,E3,F3)</f>
        <v>#NAME?</v>
      </c>
      <c r="H3" s="14" t="e">
        <f aca="false">IF(ISBLANK(Template!K3),, join("_",Template!K3:L3))</f>
        <v>#NAME?</v>
      </c>
      <c r="I3" s="14" t="n">
        <f aca="false">VLOOKUP(H3,'DEXMA to fill Postgres extract'!$E$4:$F$1000,2,0)</f>
        <v>76008</v>
      </c>
      <c r="J3" s="14" t="str">
        <f aca="false">Template!M3</f>
        <v>EACTIVE</v>
      </c>
      <c r="K3" s="14" t="e">
        <f aca="false">VLOOKUP(J3,'DO NOT EDIT auxiliar importatio'!$G$3:$I$230,3,0)</f>
        <v>#NAME?</v>
      </c>
      <c r="L3" s="14" t="e">
        <f aca="false">join(":",I3,J3,K3)</f>
        <v>#NAME?</v>
      </c>
      <c r="M3" s="14" t="n">
        <f aca="false">IF(ISBLANK(Template!O3),, join("_",Template!O3:P3))</f>
        <v>0</v>
      </c>
      <c r="O3" s="14" t="n">
        <f aca="false">Template!Q3</f>
        <v>0</v>
      </c>
    </row>
    <row r="4" customFormat="false" ht="15.75" hidden="false" customHeight="false" outlineLevel="0" collapsed="false">
      <c r="A4" s="6" t="n">
        <v>2</v>
      </c>
      <c r="B4" s="14" t="e">
        <f aca="false">join(",",G4,L4,Q4,V4,AA4,AF4,AK4)</f>
        <v>#NAME?</v>
      </c>
      <c r="C4" s="14" t="e">
        <f aca="false">IF(ISBLANK(Template!H4),, join("_",Template!H4:I4))</f>
        <v>#NAME?</v>
      </c>
      <c r="D4" s="14" t="n">
        <f aca="false">VLOOKUP(C4,'DEXMA to fill Postgres extract'!$E$4:$F$1000,2,0)</f>
        <v>76008</v>
      </c>
      <c r="E4" s="14" t="str">
        <f aca="false">Template!J4</f>
        <v>TEMP</v>
      </c>
      <c r="F4" s="14" t="e">
        <f aca="false">VLOOKUP(E4,'DO NOT EDIT auxiliar importatio'!$G$3:$I$230,3,0)</f>
        <v>#NAME?</v>
      </c>
      <c r="G4" s="14" t="e">
        <f aca="false">join(":",D4,E4,F4)</f>
        <v>#NAME?</v>
      </c>
      <c r="H4" s="14" t="e">
        <f aca="false">IF(ISBLANK(Template!K4),, join("_",Template!K4:L4))</f>
        <v>#NAME?</v>
      </c>
      <c r="I4" s="14" t="n">
        <f aca="false">VLOOKUP(H4,'DEXMA to fill Postgres extract'!$E$4:$F$1000,2,0)</f>
        <v>1054219</v>
      </c>
      <c r="J4" s="14" t="str">
        <f aca="false">Template!M4</f>
        <v>EACTIVE</v>
      </c>
      <c r="K4" s="14" t="e">
        <f aca="false">VLOOKUP(J4,'DO NOT EDIT auxiliar importatio'!$G$3:$I$230,3,0)</f>
        <v>#NAME?</v>
      </c>
      <c r="L4" s="14" t="e">
        <f aca="false">join(":",I4,J4,K4)</f>
        <v>#NAME?</v>
      </c>
      <c r="M4" s="14" t="n">
        <f aca="false">IF(ISBLANK(Template!O4),, join("_",Template!O4:P4))</f>
        <v>0</v>
      </c>
      <c r="O4" s="14" t="n">
        <f aca="false">Template!Q4</f>
        <v>0</v>
      </c>
    </row>
    <row r="5" customFormat="false" ht="15.75" hidden="false" customHeight="false" outlineLevel="0" collapsed="false">
      <c r="A5" s="6" t="n">
        <v>3</v>
      </c>
      <c r="B5" s="14" t="e">
        <f aca="false">join(",",G5,L5,Q5,V5,AA5,AF5,AK5)</f>
        <v>#NAME?</v>
      </c>
      <c r="C5" s="14" t="e">
        <f aca="false">IF(ISBLANK(Template!H5),, join("_",Template!H5:I5))</f>
        <v>#NAME?</v>
      </c>
      <c r="D5" s="14" t="n">
        <f aca="false">VLOOKUP(C5,'DEXMA to fill Postgres extract'!$E$4:$F$1000,2,0)</f>
        <v>1054219</v>
      </c>
      <c r="E5" s="14" t="str">
        <f aca="false">Template!J5</f>
        <v>TEMP</v>
      </c>
      <c r="F5" s="14" t="e">
        <f aca="false">VLOOKUP(E5,'DO NOT EDIT auxiliar importatio'!$G$3:$I$230,3,0)</f>
        <v>#NAME?</v>
      </c>
      <c r="G5" s="14" t="e">
        <f aca="false">join(":",D5,E5,F5)</f>
        <v>#NAME?</v>
      </c>
      <c r="H5" s="14" t="e">
        <f aca="false">IF(ISBLANK(Template!K5),, join("_",Template!K5:L5))</f>
        <v>#NAME?</v>
      </c>
      <c r="I5" s="14" t="n">
        <f aca="false">VLOOKUP(H5,'DEXMA to fill Postgres extract'!$E$4:$F$1000,2,0)</f>
        <v>1054221</v>
      </c>
      <c r="J5" s="14" t="str">
        <f aca="false">Template!M5</f>
        <v>EACTIVE</v>
      </c>
      <c r="K5" s="14" t="e">
        <f aca="false">VLOOKUP(J5,'DO NOT EDIT auxiliar importatio'!$G$3:$I$230,3,0)</f>
        <v>#NAME?</v>
      </c>
      <c r="L5" s="14" t="e">
        <f aca="false">join(":",I5,J5,K5)</f>
        <v>#NAME?</v>
      </c>
      <c r="M5" s="14" t="n">
        <f aca="false">IF(ISBLANK(Template!O5),, join("_",Template!O5:P5))</f>
        <v>0</v>
      </c>
      <c r="O5" s="14" t="n">
        <f aca="false">Template!Q5</f>
        <v>0</v>
      </c>
    </row>
    <row r="6" customFormat="false" ht="15.75" hidden="false" customHeight="false" outlineLevel="0" collapsed="false">
      <c r="A6" s="6" t="n">
        <v>4</v>
      </c>
      <c r="B6" s="14" t="e">
        <f aca="false">join(",",G6,L6,Q6,V6,AA6,AF6,AK6)</f>
        <v>#NAME?</v>
      </c>
      <c r="C6" s="14" t="e">
        <f aca="false">IF(ISBLANK(Template!H6),, join("_",Template!H6:I6))</f>
        <v>#NAME?</v>
      </c>
      <c r="D6" s="14" t="n">
        <f aca="false">VLOOKUP(C6,'DEXMA to fill Postgres extract'!$E$4:$F$1000,2,0)</f>
        <v>1054221</v>
      </c>
      <c r="E6" s="14" t="str">
        <f aca="false">Template!J6</f>
        <v>TEMP</v>
      </c>
      <c r="F6" s="14" t="e">
        <f aca="false">VLOOKUP(E6,'DO NOT EDIT auxiliar importatio'!$G$3:$I$230,3,0)</f>
        <v>#NAME?</v>
      </c>
      <c r="G6" s="14" t="e">
        <f aca="false">join(":",D6,E6,F6)</f>
        <v>#NAME?</v>
      </c>
      <c r="H6" s="14" t="e">
        <f aca="false">IF(ISBLANK(Template!K6),, join("_",Template!K6:L6))</f>
        <v>#NAME?</v>
      </c>
      <c r="I6" s="14" t="n">
        <f aca="false">VLOOKUP(H6,'DEXMA to fill Postgres extract'!$E$4:$F$1000,2,0)</f>
        <v>1054218</v>
      </c>
      <c r="J6" s="14" t="str">
        <f aca="false">Template!M6</f>
        <v>EACTIVE</v>
      </c>
      <c r="K6" s="14" t="e">
        <f aca="false">VLOOKUP(J6,'DO NOT EDIT auxiliar importatio'!$G$3:$I$230,3,0)</f>
        <v>#NAME?</v>
      </c>
      <c r="L6" s="14" t="e">
        <f aca="false">join(":",I6,J6,K6)</f>
        <v>#NAME?</v>
      </c>
      <c r="M6" s="14" t="n">
        <f aca="false">IF(ISBLANK(Template!O6),, join("_",Template!O6:P6))</f>
        <v>0</v>
      </c>
      <c r="O6" s="14" t="n">
        <f aca="false">Template!Q6</f>
        <v>0</v>
      </c>
    </row>
    <row r="7" customFormat="false" ht="15.75" hidden="false" customHeight="false" outlineLevel="0" collapsed="false">
      <c r="A7" s="6" t="n">
        <v>5</v>
      </c>
      <c r="B7" s="14" t="e">
        <f aca="false">join(",",G7,L7,Q7,V7,AA7,AF7,AK7)</f>
        <v>#NAME?</v>
      </c>
      <c r="C7" s="14" t="e">
        <f aca="false">IF(ISBLANK(Template!H7),, join("_",Template!H7:I7))</f>
        <v>#NAME?</v>
      </c>
      <c r="D7" s="14" t="n">
        <f aca="false">VLOOKUP(C7,'DEXMA to fill Postgres extract'!$E$4:$F$1000,2,0)</f>
        <v>1054218</v>
      </c>
      <c r="E7" s="14" t="str">
        <f aca="false">Template!J7</f>
        <v>TEMP</v>
      </c>
      <c r="F7" s="14" t="e">
        <f aca="false">VLOOKUP(E7,'DO NOT EDIT auxiliar importatio'!$G$3:$I$230,3,0)</f>
        <v>#NAME?</v>
      </c>
      <c r="G7" s="14" t="e">
        <f aca="false">join(":",D7,E7,F7)</f>
        <v>#NAME?</v>
      </c>
      <c r="H7" s="14" t="e">
        <f aca="false">IF(ISBLANK(Template!K7),, join("_",Template!K7:L7))</f>
        <v>#NAME?</v>
      </c>
      <c r="I7" s="14" t="n">
        <f aca="false">VLOOKUP(H7,'DEXMA to fill Postgres extract'!$E$4:$F$1000,2,0)</f>
        <v>1054220</v>
      </c>
      <c r="J7" s="14" t="str">
        <f aca="false">Template!M7</f>
        <v>EACTIVE</v>
      </c>
      <c r="K7" s="14" t="e">
        <f aca="false">VLOOKUP(J7,'DO NOT EDIT auxiliar importatio'!$G$3:$I$230,3,0)</f>
        <v>#NAME?</v>
      </c>
      <c r="L7" s="14" t="e">
        <f aca="false">join(":",I7,J7,K7)</f>
        <v>#NAME?</v>
      </c>
      <c r="M7" s="14" t="n">
        <f aca="false">IF(ISBLANK(Template!O7),, join("_",Template!O7:P7))</f>
        <v>0</v>
      </c>
      <c r="O7" s="14" t="n">
        <f aca="false">Template!Q7</f>
        <v>0</v>
      </c>
    </row>
    <row r="8" customFormat="false" ht="15.75" hidden="false" customHeight="false" outlineLevel="0" collapsed="false">
      <c r="A8" s="6" t="n">
        <v>6</v>
      </c>
      <c r="B8" s="14" t="e">
        <f aca="false">join(",",G8,L8,Q8,V8,AA8,AF8,AK8)</f>
        <v>#NAME?</v>
      </c>
      <c r="C8" s="14" t="e">
        <f aca="false">IF(ISBLANK(Template!H8),, join("_",Template!H8:I8))</f>
        <v>#NAME?</v>
      </c>
      <c r="D8" s="14" t="n">
        <f aca="false">VLOOKUP(C8,'DEXMA to fill Postgres extract'!$E$4:$F$1000,2,0)</f>
        <v>1054220</v>
      </c>
      <c r="E8" s="14" t="str">
        <f aca="false">Template!J8</f>
        <v>TEMP</v>
      </c>
      <c r="F8" s="14" t="e">
        <f aca="false">VLOOKUP(E8,'DO NOT EDIT auxiliar importatio'!$G$3:$I$230,3,0)</f>
        <v>#NAME?</v>
      </c>
      <c r="G8" s="14" t="e">
        <f aca="false">join(":",D8,E8,F8)</f>
        <v>#NAME?</v>
      </c>
      <c r="H8" s="14" t="e">
        <f aca="false">IF(ISBLANK(Template!K8),, join("_",Template!K8:L8))</f>
        <v>#NAME?</v>
      </c>
      <c r="I8" s="14" t="n">
        <f aca="false">VLOOKUP(H8,'DEXMA to fill Postgres extract'!$E$4:$F$1000,2,0)</f>
        <v>1055365</v>
      </c>
      <c r="J8" s="14" t="str">
        <f aca="false">Template!M8</f>
        <v>EACTIVE</v>
      </c>
      <c r="K8" s="14" t="e">
        <f aca="false">VLOOKUP(J8,'DO NOT EDIT auxiliar importatio'!$G$3:$I$230,3,0)</f>
        <v>#NAME?</v>
      </c>
      <c r="L8" s="14" t="e">
        <f aca="false">join(":",I8,J8,K8)</f>
        <v>#NAME?</v>
      </c>
      <c r="M8" s="14" t="n">
        <f aca="false">IF(ISBLANK(Template!O8),, join("_",Template!O8:P8))</f>
        <v>0</v>
      </c>
      <c r="O8" s="14" t="n">
        <f aca="false">Template!Q8</f>
        <v>0</v>
      </c>
    </row>
    <row r="9" customFormat="false" ht="15.75" hidden="false" customHeight="false" outlineLevel="0" collapsed="false">
      <c r="A9" s="6" t="n">
        <v>7</v>
      </c>
      <c r="B9" s="14" t="e">
        <f aca="false">join(",",G9,L9,Q9,V9,AA9,AF9,AK9)</f>
        <v>#NAME?</v>
      </c>
      <c r="C9" s="14" t="e">
        <f aca="false">IF(ISBLANK(Template!H9),, join("_",Template!H9:I9))</f>
        <v>#NAME?</v>
      </c>
      <c r="D9" s="14" t="n">
        <f aca="false">VLOOKUP(C9,'DEXMA to fill Postgres extract'!$E$4:$F$1000,2,0)</f>
        <v>1055365</v>
      </c>
      <c r="E9" s="14" t="str">
        <f aca="false">Template!J9</f>
        <v>TEMP</v>
      </c>
      <c r="F9" s="14" t="e">
        <f aca="false">VLOOKUP(E9,'DO NOT EDIT auxiliar importatio'!$G$3:$I$230,3,0)</f>
        <v>#NAME?</v>
      </c>
      <c r="G9" s="14" t="e">
        <f aca="false">join(":",D9,E9,F9)</f>
        <v>#NAME?</v>
      </c>
      <c r="H9" s="14" t="e">
        <f aca="false">IF(ISBLANK(Template!K9),, join("_",Template!K9:L9))</f>
        <v>#NAME?</v>
      </c>
      <c r="I9" s="14" t="n">
        <f aca="false">VLOOKUP(H9,'DEXMA to fill Postgres extract'!$E$4:$F$1000,2,0)</f>
        <v>873487</v>
      </c>
      <c r="J9" s="14" t="str">
        <f aca="false">Template!M9</f>
        <v>EACTIVE</v>
      </c>
      <c r="K9" s="14" t="e">
        <f aca="false">VLOOKUP(J9,'DO NOT EDIT auxiliar importatio'!$G$3:$I$230,3,0)</f>
        <v>#NAME?</v>
      </c>
      <c r="L9" s="14" t="e">
        <f aca="false">join(":",I9,J9,K9)</f>
        <v>#NAME?</v>
      </c>
      <c r="M9" s="14" t="n">
        <f aca="false">IF(ISBLANK(Template!O9),, join("_",Template!O9:P9))</f>
        <v>0</v>
      </c>
      <c r="O9" s="14" t="n">
        <f aca="false">Template!Q9</f>
        <v>0</v>
      </c>
    </row>
    <row r="10" customFormat="false" ht="15.75" hidden="false" customHeight="false" outlineLevel="0" collapsed="false">
      <c r="A10" s="6" t="n">
        <v>8</v>
      </c>
      <c r="B10" s="14" t="e">
        <f aca="false">join(",",G10,L10,Q10,V10,AA10,AF10,AK10)</f>
        <v>#NAME?</v>
      </c>
      <c r="C10" s="14" t="e">
        <f aca="false">IF(ISBLANK(Template!H10),, join("_",Template!H10:I10))</f>
        <v>#NAME?</v>
      </c>
      <c r="D10" s="14" t="n">
        <f aca="false">VLOOKUP(C10,'DEXMA to fill Postgres extract'!$E$4:$F$1000,2,0)</f>
        <v>873487</v>
      </c>
      <c r="E10" s="14" t="str">
        <f aca="false">Template!J10</f>
        <v>TEMP</v>
      </c>
      <c r="F10" s="14" t="e">
        <f aca="false">VLOOKUP(E10,'DO NOT EDIT auxiliar importatio'!$G$3:$I$230,3,0)</f>
        <v>#NAME?</v>
      </c>
      <c r="G10" s="14" t="e">
        <f aca="false">join(":",D10,E10,F10)</f>
        <v>#NAME?</v>
      </c>
      <c r="H10" s="14" t="e">
        <f aca="false">IF(ISBLANK(Template!K10),, join("_",Template!K10:L10))</f>
        <v>#NAME?</v>
      </c>
      <c r="I10" s="14" t="n">
        <f aca="false">VLOOKUP(H10,'DEXMA to fill Postgres extract'!$E$4:$F$1000,2,0)</f>
        <v>873488</v>
      </c>
      <c r="J10" s="14" t="str">
        <f aca="false">Template!M10</f>
        <v>EACTIVE</v>
      </c>
      <c r="K10" s="14" t="e">
        <f aca="false">VLOOKUP(J10,'DO NOT EDIT auxiliar importatio'!$G$3:$I$230,3,0)</f>
        <v>#NAME?</v>
      </c>
      <c r="L10" s="14" t="e">
        <f aca="false">join(":",I10,J10,K10)</f>
        <v>#NAME?</v>
      </c>
      <c r="M10" s="14" t="n">
        <f aca="false">IF(ISBLANK(Template!O10),, join("_",Template!O10:P10))</f>
        <v>0</v>
      </c>
      <c r="O10" s="14" t="n">
        <f aca="false">Template!Q10</f>
        <v>0</v>
      </c>
    </row>
    <row r="11" customFormat="false" ht="15.75" hidden="false" customHeight="false" outlineLevel="0" collapsed="false">
      <c r="A11" s="6" t="n">
        <v>9</v>
      </c>
      <c r="B11" s="14" t="e">
        <f aca="false">join(",",G11,L11,Q11,V11,AA11,AF11,AK11)</f>
        <v>#NAME?</v>
      </c>
      <c r="C11" s="14" t="e">
        <f aca="false">IF(ISBLANK(Template!H11),, join("_",Template!H11:I11))</f>
        <v>#NAME?</v>
      </c>
      <c r="D11" s="14" t="n">
        <f aca="false">VLOOKUP(C11,'DEXMA to fill Postgres extract'!$E$4:$F$1000,2,0)</f>
        <v>873488</v>
      </c>
      <c r="E11" s="14" t="str">
        <f aca="false">Template!J11</f>
        <v>TEMP</v>
      </c>
      <c r="F11" s="14" t="e">
        <f aca="false">VLOOKUP(E11,'DO NOT EDIT auxiliar importatio'!$G$3:$I$230,3,0)</f>
        <v>#NAME?</v>
      </c>
      <c r="G11" s="14" t="e">
        <f aca="false">join(":",D11,E11,F11)</f>
        <v>#NAME?</v>
      </c>
      <c r="H11" s="14" t="e">
        <f aca="false">IF(ISBLANK(Template!K11),, join("_",Template!K11:L11))</f>
        <v>#NAME?</v>
      </c>
      <c r="I11" s="14" t="n">
        <f aca="false">VLOOKUP(H11,'DEXMA to fill Postgres extract'!$E$4:$F$1000,2,0)</f>
        <v>1054191</v>
      </c>
      <c r="J11" s="14" t="str">
        <f aca="false">Template!M11</f>
        <v>EACTIVE</v>
      </c>
      <c r="K11" s="14" t="e">
        <f aca="false">VLOOKUP(J11,'DO NOT EDIT auxiliar importatio'!$G$3:$I$230,3,0)</f>
        <v>#NAME?</v>
      </c>
      <c r="L11" s="14" t="e">
        <f aca="false">join(":",I11,J11,K11)</f>
        <v>#NAME?</v>
      </c>
      <c r="M11" s="14" t="n">
        <f aca="false">IF(ISBLANK(Template!O11),, join("_",Template!O11:P11))</f>
        <v>0</v>
      </c>
      <c r="O11" s="14" t="n">
        <f aca="false">Template!Q11</f>
        <v>0</v>
      </c>
    </row>
    <row r="12" customFormat="false" ht="15.75" hidden="false" customHeight="false" outlineLevel="0" collapsed="false">
      <c r="A12" s="6" t="n">
        <v>10</v>
      </c>
      <c r="B12" s="14" t="e">
        <f aca="false">join(",",G12,L12,Q12,V12,AA12,AF12,AK12)</f>
        <v>#NAME?</v>
      </c>
      <c r="C12" s="14" t="e">
        <f aca="false">IF(ISBLANK(Template!H12),, join("_",Template!H12:I12))</f>
        <v>#NAME?</v>
      </c>
      <c r="D12" s="14" t="n">
        <f aca="false">VLOOKUP(C12,'DEXMA to fill Postgres extract'!$E$4:$F$1000,2,0)</f>
        <v>1054191</v>
      </c>
      <c r="E12" s="14" t="str">
        <f aca="false">Template!J12</f>
        <v>TEMP</v>
      </c>
      <c r="F12" s="14" t="e">
        <f aca="false">VLOOKUP(E12,'DO NOT EDIT auxiliar importatio'!$G$3:$I$230,3,0)</f>
        <v>#NAME?</v>
      </c>
      <c r="G12" s="14" t="e">
        <f aca="false">join(":",D12,E12,F12)</f>
        <v>#NAME?</v>
      </c>
      <c r="H12" s="14" t="e">
        <f aca="false">IF(ISBLANK(Template!K12),, join("_",Template!K12:L12))</f>
        <v>#NAME?</v>
      </c>
      <c r="I12" s="14" t="n">
        <f aca="false">VLOOKUP(H12,'DEXMA to fill Postgres extract'!$E$4:$F$1000,2,0)</f>
        <v>1054154</v>
      </c>
      <c r="J12" s="14" t="str">
        <f aca="false">Template!M12</f>
        <v>EACTIVE</v>
      </c>
      <c r="K12" s="14" t="e">
        <f aca="false">VLOOKUP(J12,'DO NOT EDIT auxiliar importatio'!$G$3:$I$230,3,0)</f>
        <v>#NAME?</v>
      </c>
      <c r="L12" s="14" t="e">
        <f aca="false">join(":",I12,J12,K12)</f>
        <v>#NAME?</v>
      </c>
      <c r="M12" s="14" t="n">
        <f aca="false">IF(ISBLANK(Template!O12),, join("_",Template!O12:P12))</f>
        <v>0</v>
      </c>
      <c r="O12" s="14" t="n">
        <f aca="false">Template!Q12</f>
        <v>0</v>
      </c>
    </row>
    <row r="13" customFormat="false" ht="15.75" hidden="false" customHeight="false" outlineLevel="0" collapsed="false">
      <c r="A13" s="6" t="n">
        <v>11</v>
      </c>
      <c r="B13" s="14" t="e">
        <f aca="false">join(",",G13,L13,Q13,V13,AA13,AF13,AK13)</f>
        <v>#NAME?</v>
      </c>
      <c r="C13" s="14" t="e">
        <f aca="false">IF(ISBLANK(Template!H13),, join("_",Template!H13:I13))</f>
        <v>#NAME?</v>
      </c>
      <c r="D13" s="14" t="n">
        <f aca="false">VLOOKUP(C13,'DEXMA to fill Postgres extract'!$E$4:$F$1000,2,0)</f>
        <v>1054154</v>
      </c>
      <c r="E13" s="14" t="str">
        <f aca="false">Template!J13</f>
        <v>TEMP</v>
      </c>
      <c r="F13" s="14" t="e">
        <f aca="false">VLOOKUP(E13,'DO NOT EDIT auxiliar importatio'!$G$3:$I$230,3,0)</f>
        <v>#NAME?</v>
      </c>
      <c r="G13" s="14" t="e">
        <f aca="false">join(":",D13,E13,F13)</f>
        <v>#NAME?</v>
      </c>
      <c r="H13" s="14" t="e">
        <f aca="false">IF(ISBLANK(Template!K13),, join("_",Template!K13:L13))</f>
        <v>#NAME?</v>
      </c>
      <c r="I13" s="14" t="n">
        <f aca="false">VLOOKUP(H13,'DEXMA to fill Postgres extract'!$E$4:$F$1000,2,0)</f>
        <v>1054158</v>
      </c>
      <c r="J13" s="14" t="str">
        <f aca="false">Template!M13</f>
        <v>EACTIVE</v>
      </c>
      <c r="K13" s="14" t="e">
        <f aca="false">VLOOKUP(J13,'DO NOT EDIT auxiliar importatio'!$G$3:$I$230,3,0)</f>
        <v>#NAME?</v>
      </c>
      <c r="L13" s="14" t="e">
        <f aca="false">join(":",I13,J13,K13)</f>
        <v>#NAME?</v>
      </c>
      <c r="M13" s="14" t="n">
        <f aca="false">IF(ISBLANK(Template!O13),, join("_",Template!O13:P13))</f>
        <v>0</v>
      </c>
      <c r="O13" s="14" t="n">
        <f aca="false">Template!Q13</f>
        <v>0</v>
      </c>
    </row>
    <row r="14" customFormat="false" ht="15.75" hidden="false" customHeight="false" outlineLevel="0" collapsed="false">
      <c r="A14" s="6" t="n">
        <v>12</v>
      </c>
      <c r="B14" s="14" t="e">
        <f aca="false">join(",",G14,L14,Q14,V14,AA14,AF14,AK14)</f>
        <v>#NAME?</v>
      </c>
      <c r="C14" s="14" t="e">
        <f aca="false">IF(ISBLANK(Template!H14),, join("_",Template!H14:I14))</f>
        <v>#NAME?</v>
      </c>
      <c r="D14" s="14" t="n">
        <f aca="false">VLOOKUP(C14,'DEXMA to fill Postgres extract'!$E$4:$F$1000,2,0)</f>
        <v>1054158</v>
      </c>
      <c r="E14" s="14" t="str">
        <f aca="false">Template!J14</f>
        <v>TEMP</v>
      </c>
      <c r="F14" s="14" t="e">
        <f aca="false">VLOOKUP(E14,'DO NOT EDIT auxiliar importatio'!$G$3:$I$230,3,0)</f>
        <v>#NAME?</v>
      </c>
      <c r="G14" s="14" t="e">
        <f aca="false">join(":",D14,E14,F14)</f>
        <v>#NAME?</v>
      </c>
      <c r="H14" s="14" t="e">
        <f aca="false">IF(ISBLANK(Template!K14),, join("_",Template!K14:L14))</f>
        <v>#NAME?</v>
      </c>
      <c r="I14" s="14" t="n">
        <f aca="false">VLOOKUP(H14,'DEXMA to fill Postgres extract'!$E$4:$F$1000,2,0)</f>
        <v>1054159</v>
      </c>
      <c r="J14" s="14" t="str">
        <f aca="false">Template!M14</f>
        <v>EACTIVE</v>
      </c>
      <c r="K14" s="14" t="e">
        <f aca="false">VLOOKUP(J14,'DO NOT EDIT auxiliar importatio'!$G$3:$I$230,3,0)</f>
        <v>#NAME?</v>
      </c>
      <c r="L14" s="14" t="e">
        <f aca="false">join(":",I14,J14,K14)</f>
        <v>#NAME?</v>
      </c>
      <c r="M14" s="14" t="n">
        <f aca="false">IF(ISBLANK(Template!O14),, join("_",Template!O14:P14))</f>
        <v>0</v>
      </c>
      <c r="O14" s="14" t="n">
        <f aca="false">Template!Q14</f>
        <v>0</v>
      </c>
    </row>
    <row r="15" customFormat="false" ht="15.75" hidden="false" customHeight="false" outlineLevel="0" collapsed="false">
      <c r="A15" s="6" t="n">
        <v>13</v>
      </c>
      <c r="B15" s="14" t="e">
        <f aca="false">join(",",G15,L15,Q15,V15,AA15,AF15,AK15)</f>
        <v>#NAME?</v>
      </c>
      <c r="C15" s="14" t="e">
        <f aca="false">IF(ISBLANK(Template!H15),, join("_",Template!H15:I15))</f>
        <v>#NAME?</v>
      </c>
      <c r="D15" s="14" t="n">
        <f aca="false">VLOOKUP(C15,'DEXMA to fill Postgres extract'!$E$4:$F$1000,2,0)</f>
        <v>1054159</v>
      </c>
      <c r="E15" s="14" t="str">
        <f aca="false">Template!J15</f>
        <v>TEMP</v>
      </c>
      <c r="F15" s="14" t="e">
        <f aca="false">VLOOKUP(E15,'DO NOT EDIT auxiliar importatio'!$G$3:$I$230,3,0)</f>
        <v>#NAME?</v>
      </c>
      <c r="G15" s="14" t="e">
        <f aca="false">join(":",D15,E15,F15)</f>
        <v>#NAME?</v>
      </c>
      <c r="H15" s="14" t="e">
        <f aca="false">IF(ISBLANK(Template!K15),, join("_",Template!K15:L15))</f>
        <v>#NAME?</v>
      </c>
      <c r="I15" s="14" t="n">
        <f aca="false">VLOOKUP(H15,'DEXMA to fill Postgres extract'!$E$4:$F$1000,2,0)</f>
        <v>1054160</v>
      </c>
      <c r="J15" s="14" t="str">
        <f aca="false">Template!M15</f>
        <v>EACTIVE</v>
      </c>
      <c r="K15" s="14" t="e">
        <f aca="false">VLOOKUP(J15,'DO NOT EDIT auxiliar importatio'!$G$3:$I$230,3,0)</f>
        <v>#NAME?</v>
      </c>
      <c r="L15" s="14" t="e">
        <f aca="false">join(":",I15,J15,K15)</f>
        <v>#NAME?</v>
      </c>
      <c r="M15" s="14" t="n">
        <f aca="false">IF(ISBLANK(Template!O15),, join("_",Template!O15:P15))</f>
        <v>0</v>
      </c>
      <c r="O15" s="14" t="n">
        <f aca="false">Template!Q15</f>
        <v>0</v>
      </c>
    </row>
    <row r="16" customFormat="false" ht="15.75" hidden="false" customHeight="false" outlineLevel="0" collapsed="false">
      <c r="A16" s="6" t="n">
        <v>14</v>
      </c>
      <c r="B16" s="14" t="e">
        <f aca="false">join(",",G16,L16,Q16,V16,AA16,AF16,AK16)</f>
        <v>#NAME?</v>
      </c>
      <c r="C16" s="14" t="e">
        <f aca="false">IF(ISBLANK(Template!H16),, join("_",Template!H16:I16))</f>
        <v>#NAME?</v>
      </c>
      <c r="D16" s="14" t="n">
        <f aca="false">VLOOKUP(C16,'DEXMA to fill Postgres extract'!$E$4:$F$1000,2,0)</f>
        <v>1054160</v>
      </c>
      <c r="E16" s="14" t="str">
        <f aca="false">Template!J16</f>
        <v>TEMP</v>
      </c>
      <c r="F16" s="14" t="e">
        <f aca="false">VLOOKUP(E16,'DO NOT EDIT auxiliar importatio'!$G$3:$I$230,3,0)</f>
        <v>#NAME?</v>
      </c>
      <c r="G16" s="14" t="e">
        <f aca="false">join(":",D16,E16,F16)</f>
        <v>#NAME?</v>
      </c>
      <c r="H16" s="14" t="e">
        <f aca="false">IF(ISBLANK(Template!K16),, join("_",Template!K16:L16))</f>
        <v>#NAME?</v>
      </c>
      <c r="I16" s="14" t="n">
        <f aca="false">VLOOKUP(H16,'DEXMA to fill Postgres extract'!$E$4:$F$1000,2,0)</f>
        <v>1054161</v>
      </c>
      <c r="J16" s="14" t="str">
        <f aca="false">Template!M16</f>
        <v>EACTIVE</v>
      </c>
      <c r="K16" s="14" t="e">
        <f aca="false">VLOOKUP(J16,'DO NOT EDIT auxiliar importatio'!$G$3:$I$230,3,0)</f>
        <v>#NAME?</v>
      </c>
      <c r="L16" s="14" t="e">
        <f aca="false">join(":",I16,J16,K16)</f>
        <v>#NAME?</v>
      </c>
      <c r="M16" s="14" t="n">
        <f aca="false">IF(ISBLANK(Template!O16),, join("_",Template!O16:P16))</f>
        <v>0</v>
      </c>
      <c r="O16" s="14" t="n">
        <f aca="false">Template!Q16</f>
        <v>0</v>
      </c>
    </row>
    <row r="17" customFormat="false" ht="15.75" hidden="false" customHeight="false" outlineLevel="0" collapsed="false">
      <c r="A17" s="6" t="n">
        <v>15</v>
      </c>
      <c r="B17" s="14" t="e">
        <f aca="false">join(",",G17,L17,Q17,V17,AA17,AF17,AK17)</f>
        <v>#NAME?</v>
      </c>
      <c r="C17" s="14" t="n">
        <f aca="false">IF(ISBLANK(Template!H17),, join("_",Template!H17:I17))</f>
        <v>0</v>
      </c>
      <c r="G17" s="14" t="e">
        <f aca="false">join(":",D17,E17,F17)</f>
        <v>#NAME?</v>
      </c>
      <c r="H17" s="14" t="n">
        <f aca="false">IF(ISBLANK(Template!K17),, join("_",Template!K17:L17))</f>
        <v>0</v>
      </c>
      <c r="J17" s="14" t="n">
        <f aca="false">Template!M17</f>
        <v>0</v>
      </c>
      <c r="L17" s="14" t="e">
        <f aca="false">join(":",I17,J17,K17)</f>
        <v>#NAME?</v>
      </c>
      <c r="M17" s="14" t="n">
        <f aca="false">IF(ISBLANK(Template!O17),, join("_",Template!O17:P17))</f>
        <v>0</v>
      </c>
      <c r="O17" s="14" t="n">
        <f aca="false">Template!Q17</f>
        <v>0</v>
      </c>
    </row>
    <row r="18" customFormat="false" ht="15.75" hidden="false" customHeight="false" outlineLevel="0" collapsed="false">
      <c r="A18" s="6" t="n">
        <v>16</v>
      </c>
      <c r="B18" s="14" t="e">
        <f aca="false">join(",",G18,L18,Q18,V18,AA18,AF18,AK18)</f>
        <v>#NAME?</v>
      </c>
      <c r="C18" s="14" t="n">
        <f aca="false">IF(ISBLANK(Template!H18),, join("_",Template!H18:I18))</f>
        <v>0</v>
      </c>
      <c r="G18" s="14" t="e">
        <f aca="false">join(":",D18,E18,F18)</f>
        <v>#NAME?</v>
      </c>
      <c r="H18" s="14" t="n">
        <f aca="false">IF(ISBLANK(Template!K18),, join("_",Template!K18:L18))</f>
        <v>0</v>
      </c>
      <c r="J18" s="14" t="n">
        <f aca="false">Template!M18</f>
        <v>0</v>
      </c>
      <c r="L18" s="14" t="e">
        <f aca="false">join(":",I18,J18,K18)</f>
        <v>#NAME?</v>
      </c>
      <c r="M18" s="14" t="n">
        <f aca="false">IF(ISBLANK(Template!O18),, join("_",Template!O18:P18))</f>
        <v>0</v>
      </c>
      <c r="O18" s="14" t="n">
        <f aca="false">Template!Q18</f>
        <v>0</v>
      </c>
    </row>
    <row r="19" customFormat="false" ht="15.75" hidden="false" customHeight="false" outlineLevel="0" collapsed="false">
      <c r="A19" s="6" t="n">
        <v>17</v>
      </c>
      <c r="B19" s="14" t="e">
        <f aca="false">join(",",G19,L19,Q19,V19,AA19,AF19,AK19)</f>
        <v>#NAME?</v>
      </c>
      <c r="C19" s="14" t="n">
        <f aca="false">IF(ISBLANK(Template!H19),, join("_",Template!H19:I19))</f>
        <v>0</v>
      </c>
      <c r="G19" s="14" t="e">
        <f aca="false">join(":",D19,E19,F19)</f>
        <v>#NAME?</v>
      </c>
      <c r="H19" s="14" t="n">
        <f aca="false">IF(ISBLANK(Template!K19),, join("_",Template!K19:L19))</f>
        <v>0</v>
      </c>
      <c r="J19" s="14" t="n">
        <f aca="false">Template!M19</f>
        <v>0</v>
      </c>
      <c r="L19" s="14" t="e">
        <f aca="false">join(":",I19,J19,K19)</f>
        <v>#NAME?</v>
      </c>
      <c r="M19" s="14" t="n">
        <f aca="false">IF(ISBLANK(Template!O19),, join("_",Template!O19:P19))</f>
        <v>0</v>
      </c>
      <c r="O19" s="14" t="n">
        <f aca="false">Template!Q19</f>
        <v>0</v>
      </c>
    </row>
    <row r="20" customFormat="false" ht="15.75" hidden="false" customHeight="false" outlineLevel="0" collapsed="false">
      <c r="A20" s="6" t="n">
        <v>18</v>
      </c>
      <c r="B20" s="14" t="e">
        <f aca="false">join(",",G20,L20,Q20,V20,AA20,AF20,AK20)</f>
        <v>#NAME?</v>
      </c>
      <c r="C20" s="14" t="n">
        <f aca="false">IF(ISBLANK(Template!H20),, join("_",Template!H20:I20))</f>
        <v>0</v>
      </c>
      <c r="G20" s="14" t="e">
        <f aca="false">join(":",D20,E20,F20)</f>
        <v>#NAME?</v>
      </c>
      <c r="H20" s="14" t="n">
        <f aca="false">IF(ISBLANK(Template!K20),, join("_",Template!K20:L20))</f>
        <v>0</v>
      </c>
      <c r="J20" s="14" t="n">
        <f aca="false">Template!M20</f>
        <v>0</v>
      </c>
      <c r="L20" s="14" t="e">
        <f aca="false">join(":",I20,J20,K20)</f>
        <v>#NAME?</v>
      </c>
      <c r="M20" s="14" t="n">
        <f aca="false">IF(ISBLANK(Template!O20),, join("_",Template!O20:P20))</f>
        <v>0</v>
      </c>
      <c r="O20" s="14" t="n">
        <f aca="false">Template!Q20</f>
        <v>0</v>
      </c>
    </row>
    <row r="21" customFormat="false" ht="15.75" hidden="false" customHeight="false" outlineLevel="0" collapsed="false">
      <c r="A21" s="6" t="n">
        <v>19</v>
      </c>
      <c r="B21" s="14" t="e">
        <f aca="false">join(",",G21,L21,Q21,V21,AA21,AF21,AK21)</f>
        <v>#NAME?</v>
      </c>
      <c r="C21" s="14" t="n">
        <f aca="false">IF(ISBLANK(Template!H21),, join("_",Template!H21:I21))</f>
        <v>0</v>
      </c>
      <c r="G21" s="14" t="e">
        <f aca="false">join(":",D21,E21,F21)</f>
        <v>#NAME?</v>
      </c>
      <c r="H21" s="14" t="n">
        <f aca="false">IF(ISBLANK(Template!K21),, join("_",Template!K21:L21))</f>
        <v>0</v>
      </c>
      <c r="J21" s="14" t="n">
        <f aca="false">Template!M21</f>
        <v>0</v>
      </c>
      <c r="L21" s="14" t="e">
        <f aca="false">join(":",I21,J21,K21)</f>
        <v>#NAME?</v>
      </c>
      <c r="M21" s="14" t="n">
        <f aca="false">IF(ISBLANK(Template!O21),, join("_",Template!O21:P21))</f>
        <v>0</v>
      </c>
      <c r="O21" s="14" t="n">
        <f aca="false">Template!Q21</f>
        <v>0</v>
      </c>
    </row>
    <row r="22" customFormat="false" ht="15.75" hidden="false" customHeight="false" outlineLevel="0" collapsed="false">
      <c r="A22" s="6" t="n">
        <v>20</v>
      </c>
      <c r="B22" s="14" t="e">
        <f aca="false">join(",",G22,L22,Q22,V22,AA22,AF22,AK22)</f>
        <v>#NAME?</v>
      </c>
      <c r="C22" s="14" t="n">
        <f aca="false">IF(ISBLANK(Template!H22),, join("_",Template!H22:I22))</f>
        <v>0</v>
      </c>
      <c r="G22" s="14" t="e">
        <f aca="false">join(":",D22,E22,F22)</f>
        <v>#NAME?</v>
      </c>
      <c r="H22" s="14" t="n">
        <f aca="false">IF(ISBLANK(Template!K22),, join("_",Template!K22:L22))</f>
        <v>0</v>
      </c>
      <c r="J22" s="14" t="n">
        <f aca="false">Template!M22</f>
        <v>0</v>
      </c>
      <c r="L22" s="14" t="e">
        <f aca="false">join(":",I22,J22,K22)</f>
        <v>#NAME?</v>
      </c>
      <c r="M22" s="14" t="n">
        <f aca="false">IF(ISBLANK(Template!O22),, join("_",Template!O22:P22))</f>
        <v>0</v>
      </c>
      <c r="O22" s="14" t="n">
        <f aca="false">Template!Q22</f>
        <v>0</v>
      </c>
    </row>
    <row r="23" customFormat="false" ht="15.75" hidden="false" customHeight="false" outlineLevel="0" collapsed="false">
      <c r="A23" s="6" t="n">
        <v>21</v>
      </c>
      <c r="B23" s="14" t="e">
        <f aca="false">join(",",G23,L23,Q23,V23,AA23,AF23,AK23)</f>
        <v>#NAME?</v>
      </c>
      <c r="C23" s="14" t="n">
        <f aca="false">IF(ISBLANK(Template!H23),, join("_",Template!H23:I23))</f>
        <v>0</v>
      </c>
      <c r="G23" s="14" t="e">
        <f aca="false">join(":",D23,E23,F23)</f>
        <v>#NAME?</v>
      </c>
      <c r="H23" s="14" t="n">
        <f aca="false">IF(ISBLANK(Template!K23),, join("_",Template!K23:L23))</f>
        <v>0</v>
      </c>
      <c r="J23" s="14" t="n">
        <f aca="false">Template!M23</f>
        <v>0</v>
      </c>
      <c r="L23" s="14" t="e">
        <f aca="false">join(":",I23,J23,K23)</f>
        <v>#NAME?</v>
      </c>
      <c r="M23" s="14" t="n">
        <f aca="false">IF(ISBLANK(Template!O23),, join("_",Template!O23:P23))</f>
        <v>0</v>
      </c>
      <c r="O23" s="14" t="n">
        <f aca="false">Template!Q23</f>
        <v>0</v>
      </c>
    </row>
    <row r="24" customFormat="false" ht="15.75" hidden="false" customHeight="false" outlineLevel="0" collapsed="false">
      <c r="A24" s="6" t="n">
        <v>22</v>
      </c>
      <c r="B24" s="14" t="e">
        <f aca="false">join(",",G24,L24,Q24,V24,AA24,AF24,AK24)</f>
        <v>#NAME?</v>
      </c>
      <c r="C24" s="14" t="n">
        <f aca="false">IF(ISBLANK(Template!H24),, join("_",Template!H24:I24))</f>
        <v>0</v>
      </c>
      <c r="G24" s="14" t="e">
        <f aca="false">join(":",D24,E24,F24)</f>
        <v>#NAME?</v>
      </c>
      <c r="H24" s="14" t="n">
        <f aca="false">IF(ISBLANK(Template!K24),, join("_",Template!K24:L24))</f>
        <v>0</v>
      </c>
      <c r="J24" s="14" t="n">
        <f aca="false">Template!M24</f>
        <v>0</v>
      </c>
      <c r="L24" s="14" t="e">
        <f aca="false">join(":",I24,J24,K24)</f>
        <v>#NAME?</v>
      </c>
      <c r="M24" s="14" t="n">
        <f aca="false">IF(ISBLANK(Template!O24),, join("_",Template!O24:P24))</f>
        <v>0</v>
      </c>
      <c r="O24" s="14" t="n">
        <f aca="false">Template!Q24</f>
        <v>0</v>
      </c>
    </row>
    <row r="25" customFormat="false" ht="15.75" hidden="false" customHeight="false" outlineLevel="0" collapsed="false">
      <c r="A25" s="6" t="n">
        <v>23</v>
      </c>
      <c r="B25" s="14" t="e">
        <f aca="false">join(",",G25,L25,Q25,V25,AA25,AF25,AK25)</f>
        <v>#NAME?</v>
      </c>
      <c r="C25" s="14" t="n">
        <f aca="false">IF(ISBLANK(Template!H25),, join("_",Template!H25:I25))</f>
        <v>0</v>
      </c>
      <c r="G25" s="14" t="e">
        <f aca="false">join(":",D25,E25,F25)</f>
        <v>#NAME?</v>
      </c>
      <c r="H25" s="14" t="n">
        <f aca="false">IF(ISBLANK(Template!K25),, join("_",Template!K25:L25))</f>
        <v>0</v>
      </c>
      <c r="J25" s="14" t="n">
        <f aca="false">Template!M25</f>
        <v>0</v>
      </c>
      <c r="L25" s="14" t="e">
        <f aca="false">join(":",I25,J25,K25)</f>
        <v>#NAME?</v>
      </c>
      <c r="M25" s="14" t="n">
        <f aca="false">IF(ISBLANK(Template!O25),, join("_",Template!O25:P25))</f>
        <v>0</v>
      </c>
      <c r="O25" s="14" t="n">
        <f aca="false">Template!Q25</f>
        <v>0</v>
      </c>
    </row>
    <row r="26" customFormat="false" ht="15.75" hidden="false" customHeight="false" outlineLevel="0" collapsed="false">
      <c r="A26" s="6" t="n">
        <v>24</v>
      </c>
      <c r="B26" s="14" t="e">
        <f aca="false">join(",",G26,L26,Q26,V26,AA26,AF26,AK26)</f>
        <v>#NAME?</v>
      </c>
      <c r="C26" s="14" t="n">
        <f aca="false">IF(ISBLANK(Template!H26),, join("_",Template!H26:I26))</f>
        <v>0</v>
      </c>
      <c r="G26" s="14" t="e">
        <f aca="false">join(":",D26,E26,F26)</f>
        <v>#NAME?</v>
      </c>
      <c r="H26" s="14" t="n">
        <f aca="false">IF(ISBLANK(Template!K26),, join("_",Template!K26:L26))</f>
        <v>0</v>
      </c>
      <c r="J26" s="14" t="n">
        <f aca="false">Template!M26</f>
        <v>0</v>
      </c>
      <c r="L26" s="14" t="e">
        <f aca="false">join(":",I26,J26,K26)</f>
        <v>#NAME?</v>
      </c>
      <c r="M26" s="14" t="n">
        <f aca="false">IF(ISBLANK(Template!O26),, join("_",Template!O26:P26))</f>
        <v>0</v>
      </c>
      <c r="O26" s="14" t="n">
        <f aca="false">Template!Q26</f>
        <v>0</v>
      </c>
    </row>
    <row r="27" customFormat="false" ht="15.75" hidden="false" customHeight="false" outlineLevel="0" collapsed="false">
      <c r="A27" s="6" t="n">
        <v>25</v>
      </c>
      <c r="B27" s="14" t="e">
        <f aca="false">join(",",G27,L27,Q27,V27,AA27,AF27,AK27)</f>
        <v>#NAME?</v>
      </c>
      <c r="C27" s="14" t="n">
        <f aca="false">IF(ISBLANK(Template!H27),, join("_",Template!H27:I27))</f>
        <v>0</v>
      </c>
      <c r="G27" s="14" t="e">
        <f aca="false">join(":",D27,E27,F27)</f>
        <v>#NAME?</v>
      </c>
      <c r="H27" s="14" t="n">
        <f aca="false">IF(ISBLANK(Template!K27),, join("_",Template!K27:L27))</f>
        <v>0</v>
      </c>
      <c r="J27" s="14" t="n">
        <f aca="false">Template!M27</f>
        <v>0</v>
      </c>
      <c r="L27" s="14" t="e">
        <f aca="false">join(":",I27,J27,K27)</f>
        <v>#NAME?</v>
      </c>
      <c r="M27" s="14" t="n">
        <f aca="false">IF(ISBLANK(Template!O27),, join("_",Template!O27:P27))</f>
        <v>0</v>
      </c>
      <c r="O27" s="14" t="n">
        <f aca="false">Template!Q27</f>
        <v>0</v>
      </c>
    </row>
    <row r="28" customFormat="false" ht="15.75" hidden="false" customHeight="false" outlineLevel="0" collapsed="false">
      <c r="A28" s="6" t="n">
        <v>26</v>
      </c>
      <c r="B28" s="14" t="e">
        <f aca="false">join(",",G28,L28,Q28,V28,AA28,AF28,AK28)</f>
        <v>#NAME?</v>
      </c>
      <c r="C28" s="14" t="n">
        <f aca="false">IF(ISBLANK(Template!H28),, join("_",Template!H28:I28))</f>
        <v>0</v>
      </c>
      <c r="G28" s="14" t="e">
        <f aca="false">join(":",D28,E28,F28)</f>
        <v>#NAME?</v>
      </c>
      <c r="H28" s="14" t="n">
        <f aca="false">IF(ISBLANK(Template!K28),, join("_",Template!K28:L28))</f>
        <v>0</v>
      </c>
      <c r="J28" s="14" t="n">
        <f aca="false">Template!M28</f>
        <v>0</v>
      </c>
      <c r="L28" s="14" t="e">
        <f aca="false">join(":",I28,J28,K28)</f>
        <v>#NAME?</v>
      </c>
      <c r="M28" s="14" t="n">
        <f aca="false">IF(ISBLANK(Template!O28),, join("_",Template!O28:P28))</f>
        <v>0</v>
      </c>
      <c r="O28" s="14" t="n">
        <f aca="false">Template!Q28</f>
        <v>0</v>
      </c>
    </row>
    <row r="29" customFormat="false" ht="15.75" hidden="false" customHeight="false" outlineLevel="0" collapsed="false">
      <c r="A29" s="6" t="n">
        <v>27</v>
      </c>
      <c r="B29" s="14" t="e">
        <f aca="false">join(",",G29,L29,Q29,V29,AA29,AF29,AK29)</f>
        <v>#NAME?</v>
      </c>
      <c r="C29" s="14" t="n">
        <f aca="false">IF(ISBLANK(Template!H29),, join("_",Template!H29:I29))</f>
        <v>0</v>
      </c>
      <c r="G29" s="14" t="e">
        <f aca="false">join(":",D29,E29,F29)</f>
        <v>#NAME?</v>
      </c>
      <c r="H29" s="14" t="n">
        <f aca="false">IF(ISBLANK(Template!K29),, join("_",Template!K29:L29))</f>
        <v>0</v>
      </c>
      <c r="J29" s="14" t="n">
        <f aca="false">Template!M29</f>
        <v>0</v>
      </c>
      <c r="L29" s="14" t="e">
        <f aca="false">join(":",I29,J29,K29)</f>
        <v>#NAME?</v>
      </c>
      <c r="M29" s="14" t="n">
        <f aca="false">IF(ISBLANK(Template!O29),, join("_",Template!O29:P29))</f>
        <v>0</v>
      </c>
      <c r="O29" s="14" t="n">
        <f aca="false">Template!Q29</f>
        <v>0</v>
      </c>
    </row>
    <row r="30" customFormat="false" ht="15.75" hidden="false" customHeight="false" outlineLevel="0" collapsed="false">
      <c r="A30" s="6" t="n">
        <v>28</v>
      </c>
      <c r="B30" s="14" t="e">
        <f aca="false">join(",",G30,L30,Q30,V30,AA30,AF30,AK30)</f>
        <v>#NAME?</v>
      </c>
      <c r="C30" s="14" t="n">
        <f aca="false">IF(ISBLANK(Template!H30),, join("_",Template!H30:I30))</f>
        <v>0</v>
      </c>
      <c r="G30" s="14" t="e">
        <f aca="false">join(":",D30,E30,F30)</f>
        <v>#NAME?</v>
      </c>
      <c r="H30" s="14" t="n">
        <f aca="false">IF(ISBLANK(Template!K30),, join("_",Template!K30:L30))</f>
        <v>0</v>
      </c>
      <c r="J30" s="14" t="n">
        <f aca="false">Template!M30</f>
        <v>0</v>
      </c>
      <c r="L30" s="14" t="e">
        <f aca="false">join(":",I30,J30,K30)</f>
        <v>#NAME?</v>
      </c>
      <c r="M30" s="14" t="n">
        <f aca="false">IF(ISBLANK(Template!O30),, join("_",Template!O30:P30))</f>
        <v>0</v>
      </c>
      <c r="O30" s="14" t="n">
        <f aca="false">Template!Q30</f>
        <v>0</v>
      </c>
    </row>
    <row r="31" customFormat="false" ht="15.75" hidden="false" customHeight="false" outlineLevel="0" collapsed="false">
      <c r="A31" s="6" t="n">
        <v>29</v>
      </c>
      <c r="B31" s="14" t="e">
        <f aca="false">join(",",G31,L31,Q31,V31,AA31,AF31,AK31)</f>
        <v>#NAME?</v>
      </c>
      <c r="C31" s="14" t="n">
        <f aca="false">IF(ISBLANK(Template!H31),, join("_",Template!H31:I31))</f>
        <v>0</v>
      </c>
      <c r="G31" s="14" t="e">
        <f aca="false">join(":",D31,E31,F31)</f>
        <v>#NAME?</v>
      </c>
      <c r="H31" s="14" t="n">
        <f aca="false">IF(ISBLANK(Template!K31),, join("_",Template!K31:L31))</f>
        <v>0</v>
      </c>
      <c r="J31" s="14" t="n">
        <f aca="false">Template!M31</f>
        <v>0</v>
      </c>
      <c r="L31" s="14" t="e">
        <f aca="false">join(":",I31,J31,K31)</f>
        <v>#NAME?</v>
      </c>
      <c r="M31" s="14" t="n">
        <f aca="false">IF(ISBLANK(Template!O31),, join("_",Template!O31:P31))</f>
        <v>0</v>
      </c>
      <c r="O31" s="14" t="n">
        <f aca="false">Template!Q31</f>
        <v>0</v>
      </c>
    </row>
    <row r="32" customFormat="false" ht="15.75" hidden="false" customHeight="false" outlineLevel="0" collapsed="false">
      <c r="A32" s="6" t="n">
        <v>30</v>
      </c>
      <c r="B32" s="14" t="e">
        <f aca="false">join(",",G32,L32,Q32,V32,AA32,AF32,AK32)</f>
        <v>#NAME?</v>
      </c>
      <c r="C32" s="14" t="n">
        <f aca="false">IF(ISBLANK(Template!H32),, join("_",Template!H32:I32))</f>
        <v>0</v>
      </c>
      <c r="G32" s="14" t="e">
        <f aca="false">join(":",D32,E32,F32)</f>
        <v>#NAME?</v>
      </c>
      <c r="H32" s="14" t="n">
        <f aca="false">IF(ISBLANK(Template!K32),, join("_",Template!K32:L32))</f>
        <v>0</v>
      </c>
      <c r="J32" s="14" t="n">
        <f aca="false">Template!M32</f>
        <v>0</v>
      </c>
      <c r="L32" s="14" t="e">
        <f aca="false">join(":",I32,J32,K32)</f>
        <v>#NAME?</v>
      </c>
      <c r="M32" s="14" t="n">
        <f aca="false">IF(ISBLANK(Template!O32),, join("_",Template!O32:P32))</f>
        <v>0</v>
      </c>
      <c r="O32" s="14" t="n">
        <f aca="false">Template!Q32</f>
        <v>0</v>
      </c>
    </row>
    <row r="33" customFormat="false" ht="15.75" hidden="false" customHeight="false" outlineLevel="0" collapsed="false">
      <c r="A33" s="6" t="n">
        <v>31</v>
      </c>
      <c r="B33" s="14" t="e">
        <f aca="false">join(",",G33,L33,Q33,V33,AA33,AF33,AK33)</f>
        <v>#NAME?</v>
      </c>
      <c r="C33" s="14" t="n">
        <f aca="false">IF(ISBLANK(Template!H33),, join("_",Template!H33:I33))</f>
        <v>0</v>
      </c>
      <c r="G33" s="14" t="e">
        <f aca="false">join(":",D33,E33,F33)</f>
        <v>#NAME?</v>
      </c>
      <c r="H33" s="14" t="n">
        <f aca="false">IF(ISBLANK(Template!K33),, join("_",Template!K33:L33))</f>
        <v>0</v>
      </c>
      <c r="J33" s="14" t="n">
        <f aca="false">Template!M33</f>
        <v>0</v>
      </c>
      <c r="L33" s="14" t="e">
        <f aca="false">join(":",I33,J33,K33)</f>
        <v>#NAME?</v>
      </c>
      <c r="M33" s="14" t="n">
        <f aca="false">IF(ISBLANK(Template!O33),, join("_",Template!O33:P33))</f>
        <v>0</v>
      </c>
      <c r="O33" s="14" t="n">
        <f aca="false">Template!Q33</f>
        <v>0</v>
      </c>
    </row>
    <row r="34" customFormat="false" ht="15.75" hidden="false" customHeight="false" outlineLevel="0" collapsed="false">
      <c r="A34" s="6" t="n">
        <v>32</v>
      </c>
      <c r="B34" s="14" t="e">
        <f aca="false">join(",",G34,L34,Q34,V34,AA34,AF34,AK34)</f>
        <v>#NAME?</v>
      </c>
      <c r="C34" s="14" t="n">
        <f aca="false">IF(ISBLANK(Template!H34),, join("_",Template!H34:I34))</f>
        <v>0</v>
      </c>
      <c r="G34" s="14" t="e">
        <f aca="false">join(":",D34,E34,F34)</f>
        <v>#NAME?</v>
      </c>
      <c r="H34" s="14" t="n">
        <f aca="false">IF(ISBLANK(Template!K34),, join("_",Template!K34:L34))</f>
        <v>0</v>
      </c>
      <c r="J34" s="14" t="n">
        <f aca="false">Template!M34</f>
        <v>0</v>
      </c>
      <c r="L34" s="14" t="e">
        <f aca="false">join(":",I34,J34,K34)</f>
        <v>#NAME?</v>
      </c>
      <c r="M34" s="14" t="n">
        <f aca="false">IF(ISBLANK(Template!O34),, join("_",Template!O34:P34))</f>
        <v>0</v>
      </c>
      <c r="O34" s="14" t="n">
        <f aca="false">Template!Q34</f>
        <v>0</v>
      </c>
    </row>
    <row r="35" customFormat="false" ht="15.75" hidden="false" customHeight="false" outlineLevel="0" collapsed="false">
      <c r="A35" s="6" t="n">
        <v>33</v>
      </c>
      <c r="B35" s="14" t="e">
        <f aca="false">join(",",G35,L35,Q35,V35,AA35,AF35,AK35)</f>
        <v>#NAME?</v>
      </c>
      <c r="C35" s="14" t="n">
        <f aca="false">IF(ISBLANK(Template!H35),, join("_",Template!H35:I35))</f>
        <v>0</v>
      </c>
      <c r="G35" s="14" t="e">
        <f aca="false">join(":",D35,E35,F35)</f>
        <v>#NAME?</v>
      </c>
      <c r="H35" s="14" t="n">
        <f aca="false">IF(ISBLANK(Template!K35),, join("_",Template!K35:L35))</f>
        <v>0</v>
      </c>
      <c r="J35" s="14" t="n">
        <f aca="false">Template!M35</f>
        <v>0</v>
      </c>
      <c r="L35" s="14" t="e">
        <f aca="false">join(":",I35,J35,K35)</f>
        <v>#NAME?</v>
      </c>
      <c r="M35" s="14" t="n">
        <f aca="false">IF(ISBLANK(Template!O35),, join("_",Template!O35:P35))</f>
        <v>0</v>
      </c>
      <c r="O35" s="14" t="n">
        <f aca="false">Template!Q35</f>
        <v>0</v>
      </c>
    </row>
    <row r="36" customFormat="false" ht="15.75" hidden="false" customHeight="false" outlineLevel="0" collapsed="false">
      <c r="A36" s="6" t="n">
        <v>34</v>
      </c>
      <c r="B36" s="14" t="e">
        <f aca="false">join(",",G36,L36,Q36,V36,AA36,AF36,AK36)</f>
        <v>#NAME?</v>
      </c>
      <c r="C36" s="14" t="n">
        <f aca="false">IF(ISBLANK(Template!H36),, join("_",Template!H36:I36))</f>
        <v>0</v>
      </c>
      <c r="G36" s="14" t="e">
        <f aca="false">join(":",D36,E36,F36)</f>
        <v>#NAME?</v>
      </c>
      <c r="H36" s="14" t="n">
        <f aca="false">IF(ISBLANK(Template!K36),, join("_",Template!K36:L36))</f>
        <v>0</v>
      </c>
      <c r="J36" s="14" t="n">
        <f aca="false">Template!M36</f>
        <v>0</v>
      </c>
      <c r="L36" s="14" t="e">
        <f aca="false">join(":",I36,J36,K36)</f>
        <v>#NAME?</v>
      </c>
      <c r="M36" s="14" t="n">
        <f aca="false">IF(ISBLANK(Template!O36),, join("_",Template!O36:P36))</f>
        <v>0</v>
      </c>
      <c r="O36" s="14" t="n">
        <f aca="false">Template!Q36</f>
        <v>0</v>
      </c>
    </row>
    <row r="37" customFormat="false" ht="15.75" hidden="false" customHeight="false" outlineLevel="0" collapsed="false">
      <c r="A37" s="6" t="n">
        <v>35</v>
      </c>
      <c r="B37" s="14" t="e">
        <f aca="false">join(",",G37,L37,Q37,V37,AA37,AF37,AK37)</f>
        <v>#NAME?</v>
      </c>
      <c r="C37" s="14" t="n">
        <f aca="false">IF(ISBLANK(Template!H37),, join("_",Template!H37:I37))</f>
        <v>0</v>
      </c>
      <c r="G37" s="14" t="e">
        <f aca="false">join(":",D37,E37,F37)</f>
        <v>#NAME?</v>
      </c>
      <c r="H37" s="14" t="n">
        <f aca="false">IF(ISBLANK(Template!K37),, join("_",Template!K37:L37))</f>
        <v>0</v>
      </c>
      <c r="J37" s="14" t="n">
        <f aca="false">Template!M37</f>
        <v>0</v>
      </c>
      <c r="L37" s="14" t="e">
        <f aca="false">join(":",I37,J37,K37)</f>
        <v>#NAME?</v>
      </c>
      <c r="M37" s="14" t="n">
        <f aca="false">IF(ISBLANK(Template!O37),, join("_",Template!O37:P37))</f>
        <v>0</v>
      </c>
      <c r="O37" s="14" t="n">
        <f aca="false">Template!Q37</f>
        <v>0</v>
      </c>
    </row>
    <row r="38" customFormat="false" ht="15.75" hidden="false" customHeight="false" outlineLevel="0" collapsed="false">
      <c r="A38" s="6" t="n">
        <v>36</v>
      </c>
      <c r="B38" s="14" t="e">
        <f aca="false">join(",",G38,L38,Q38,V38,AA38,AF38,AK38)</f>
        <v>#NAME?</v>
      </c>
      <c r="C38" s="14" t="n">
        <f aca="false">IF(ISBLANK(Template!H38),, join("_",Template!H38:I38))</f>
        <v>0</v>
      </c>
      <c r="G38" s="14" t="e">
        <f aca="false">join(":",D38,E38,F38)</f>
        <v>#NAME?</v>
      </c>
      <c r="H38" s="14" t="n">
        <f aca="false">IF(ISBLANK(Template!K38),, join("_",Template!K38:L38))</f>
        <v>0</v>
      </c>
      <c r="J38" s="14" t="n">
        <f aca="false">Template!M38</f>
        <v>0</v>
      </c>
      <c r="L38" s="14" t="e">
        <f aca="false">join(":",I38,J38,K38)</f>
        <v>#NAME?</v>
      </c>
      <c r="M38" s="14" t="n">
        <f aca="false">IF(ISBLANK(Template!O38),, join("_",Template!O38:P38))</f>
        <v>0</v>
      </c>
      <c r="O38" s="14" t="n">
        <f aca="false">Template!Q38</f>
        <v>0</v>
      </c>
    </row>
    <row r="39" customFormat="false" ht="15.75" hidden="false" customHeight="false" outlineLevel="0" collapsed="false">
      <c r="A39" s="6" t="n">
        <v>37</v>
      </c>
      <c r="B39" s="14" t="e">
        <f aca="false">join(",",G39,L39,Q39,V39,AA39,AF39,AK39)</f>
        <v>#NAME?</v>
      </c>
      <c r="C39" s="14" t="n">
        <f aca="false">IF(ISBLANK(Template!H39),, join("_",Template!H39:I39))</f>
        <v>0</v>
      </c>
      <c r="G39" s="14" t="e">
        <f aca="false">join(":",D39,E39,F39)</f>
        <v>#NAME?</v>
      </c>
      <c r="H39" s="14" t="n">
        <f aca="false">IF(ISBLANK(Template!K39),, join("_",Template!K39:L39))</f>
        <v>0</v>
      </c>
      <c r="J39" s="14" t="n">
        <f aca="false">Template!M39</f>
        <v>0</v>
      </c>
      <c r="L39" s="14" t="e">
        <f aca="false">join(":",I39,J39,K39)</f>
        <v>#NAME?</v>
      </c>
      <c r="M39" s="14" t="n">
        <f aca="false">IF(ISBLANK(Template!O39),, join("_",Template!O39:P39))</f>
        <v>0</v>
      </c>
      <c r="O39" s="14" t="n">
        <f aca="false">Template!Q39</f>
        <v>0</v>
      </c>
    </row>
    <row r="40" customFormat="false" ht="15.75" hidden="false" customHeight="false" outlineLevel="0" collapsed="false">
      <c r="A40" s="6" t="n">
        <v>38</v>
      </c>
      <c r="B40" s="14" t="e">
        <f aca="false">join(",",G40,L40,Q40,V40,AA40,AF40,AK40)</f>
        <v>#NAME?</v>
      </c>
      <c r="C40" s="14" t="n">
        <f aca="false">IF(ISBLANK(Template!H40),, join("_",Template!H40:I40))</f>
        <v>0</v>
      </c>
      <c r="G40" s="14" t="e">
        <f aca="false">join(":",D40,E40,F40)</f>
        <v>#NAME?</v>
      </c>
      <c r="H40" s="14" t="n">
        <f aca="false">IF(ISBLANK(Template!K40),, join("_",Template!K40:L40))</f>
        <v>0</v>
      </c>
      <c r="J40" s="14" t="n">
        <f aca="false">Template!M40</f>
        <v>0</v>
      </c>
      <c r="L40" s="14" t="e">
        <f aca="false">join(":",I40,J40,K40)</f>
        <v>#NAME?</v>
      </c>
      <c r="M40" s="14" t="n">
        <f aca="false">IF(ISBLANK(Template!O40),, join("_",Template!O40:P40))</f>
        <v>0</v>
      </c>
      <c r="O40" s="14" t="n">
        <f aca="false">Template!Q40</f>
        <v>0</v>
      </c>
    </row>
    <row r="41" customFormat="false" ht="15.75" hidden="false" customHeight="false" outlineLevel="0" collapsed="false">
      <c r="A41" s="6" t="n">
        <v>39</v>
      </c>
      <c r="B41" s="14" t="e">
        <f aca="false">join(",",G41,L41,Q41,V41,AA41,AF41,AK41)</f>
        <v>#NAME?</v>
      </c>
      <c r="C41" s="14" t="n">
        <f aca="false">IF(ISBLANK(Template!H41),, join("_",Template!H41:I41))</f>
        <v>0</v>
      </c>
      <c r="G41" s="14" t="e">
        <f aca="false">join(":",D41,E41,F41)</f>
        <v>#NAME?</v>
      </c>
      <c r="H41" s="14" t="n">
        <f aca="false">IF(ISBLANK(Template!K41),, join("_",Template!K41:L41))</f>
        <v>0</v>
      </c>
      <c r="J41" s="14" t="n">
        <f aca="false">Template!M41</f>
        <v>0</v>
      </c>
      <c r="L41" s="14" t="e">
        <f aca="false">join(":",I41,J41,K41)</f>
        <v>#NAME?</v>
      </c>
      <c r="M41" s="14" t="n">
        <f aca="false">IF(ISBLANK(Template!O41),, join("_",Template!O41:P41))</f>
        <v>0</v>
      </c>
      <c r="O41" s="14" t="n">
        <f aca="false">Template!Q41</f>
        <v>0</v>
      </c>
    </row>
    <row r="42" customFormat="false" ht="15.75" hidden="false" customHeight="false" outlineLevel="0" collapsed="false">
      <c r="A42" s="6" t="n">
        <v>40</v>
      </c>
      <c r="B42" s="14" t="e">
        <f aca="false">join(",",G42,L42,Q42,V42,AA42,AF42,AK42)</f>
        <v>#NAME?</v>
      </c>
      <c r="C42" s="14" t="n">
        <f aca="false">IF(ISBLANK(Template!H42),, join("_",Template!H42:I42))</f>
        <v>0</v>
      </c>
      <c r="G42" s="14" t="e">
        <f aca="false">join(":",D42,E42,F42)</f>
        <v>#NAME?</v>
      </c>
      <c r="H42" s="14" t="n">
        <f aca="false">IF(ISBLANK(Template!K42),, join("_",Template!K42:L42))</f>
        <v>0</v>
      </c>
      <c r="J42" s="14" t="n">
        <f aca="false">Template!M42</f>
        <v>0</v>
      </c>
      <c r="L42" s="14" t="e">
        <f aca="false">join(":",I42,J42,K42)</f>
        <v>#NAME?</v>
      </c>
      <c r="M42" s="14" t="n">
        <f aca="false">IF(ISBLANK(Template!O42),, join("_",Template!O42:P42))</f>
        <v>0</v>
      </c>
      <c r="O42" s="14" t="n">
        <f aca="false">Template!Q42</f>
        <v>0</v>
      </c>
    </row>
    <row r="43" customFormat="false" ht="15.75" hidden="false" customHeight="false" outlineLevel="0" collapsed="false">
      <c r="A43" s="6" t="n">
        <v>41</v>
      </c>
      <c r="B43" s="14" t="e">
        <f aca="false">join(",",G43,L43,Q43,V43,AA43,AF43,AK43)</f>
        <v>#NAME?</v>
      </c>
      <c r="C43" s="14" t="n">
        <f aca="false">IF(ISBLANK(Template!H43),, join("_",Template!H43:I43))</f>
        <v>0</v>
      </c>
      <c r="G43" s="14" t="e">
        <f aca="false">join(":",D43,E43,F43)</f>
        <v>#NAME?</v>
      </c>
      <c r="H43" s="14" t="n">
        <f aca="false">IF(ISBLANK(Template!K43),, join("_",Template!K43:L43))</f>
        <v>0</v>
      </c>
      <c r="J43" s="14" t="n">
        <f aca="false">Template!M43</f>
        <v>0</v>
      </c>
      <c r="L43" s="14" t="e">
        <f aca="false">join(":",I43,J43,K43)</f>
        <v>#NAME?</v>
      </c>
      <c r="M43" s="14" t="n">
        <f aca="false">IF(ISBLANK(Template!O43),, join("_",Template!O43:P43))</f>
        <v>0</v>
      </c>
      <c r="O43" s="14" t="n">
        <f aca="false">Template!Q43</f>
        <v>0</v>
      </c>
    </row>
    <row r="44" customFormat="false" ht="15.75" hidden="false" customHeight="false" outlineLevel="0" collapsed="false">
      <c r="A44" s="6" t="n">
        <v>42</v>
      </c>
      <c r="B44" s="14" t="e">
        <f aca="false">join(",",G44,L44,Q44,V44,AA44,AF44,AK44)</f>
        <v>#NAME?</v>
      </c>
      <c r="C44" s="14" t="n">
        <f aca="false">IF(ISBLANK(Template!H44),, join("_",Template!H44:I44))</f>
        <v>0</v>
      </c>
      <c r="G44" s="14" t="e">
        <f aca="false">join(":",D44,E44,F44)</f>
        <v>#NAME?</v>
      </c>
      <c r="H44" s="14" t="n">
        <f aca="false">IF(ISBLANK(Template!K44),, join("_",Template!K44:L44))</f>
        <v>0</v>
      </c>
      <c r="J44" s="14" t="n">
        <f aca="false">Template!M44</f>
        <v>0</v>
      </c>
      <c r="L44" s="14" t="e">
        <f aca="false">join(":",I44,J44,K44)</f>
        <v>#NAME?</v>
      </c>
      <c r="M44" s="14" t="n">
        <f aca="false">IF(ISBLANK(Template!O44),, join("_",Template!O44:P44))</f>
        <v>0</v>
      </c>
      <c r="O44" s="14" t="n">
        <f aca="false">Template!Q44</f>
        <v>0</v>
      </c>
    </row>
    <row r="45" customFormat="false" ht="15.75" hidden="false" customHeight="false" outlineLevel="0" collapsed="false">
      <c r="A45" s="6" t="n">
        <v>43</v>
      </c>
      <c r="B45" s="14" t="e">
        <f aca="false">join(",",G45,L45,Q45,V45,AA45,AF45,AK45)</f>
        <v>#NAME?</v>
      </c>
      <c r="C45" s="14" t="n">
        <f aca="false">IF(ISBLANK(Template!H45),, join("_",Template!H45:I45))</f>
        <v>0</v>
      </c>
      <c r="G45" s="14" t="e">
        <f aca="false">join(":",D45,E45,F45)</f>
        <v>#NAME?</v>
      </c>
      <c r="H45" s="14" t="n">
        <f aca="false">IF(ISBLANK(Template!K45),, join("_",Template!K45:L45))</f>
        <v>0</v>
      </c>
      <c r="J45" s="14" t="n">
        <f aca="false">Template!M45</f>
        <v>0</v>
      </c>
      <c r="L45" s="14" t="e">
        <f aca="false">join(":",I45,J45,K45)</f>
        <v>#NAME?</v>
      </c>
      <c r="M45" s="14" t="n">
        <f aca="false">IF(ISBLANK(Template!O45),, join("_",Template!O45:P45))</f>
        <v>0</v>
      </c>
      <c r="O45" s="14" t="n">
        <f aca="false">Template!Q45</f>
        <v>0</v>
      </c>
    </row>
    <row r="46" customFormat="false" ht="15.75" hidden="false" customHeight="false" outlineLevel="0" collapsed="false">
      <c r="A46" s="6" t="n">
        <v>44</v>
      </c>
      <c r="B46" s="14" t="e">
        <f aca="false">join(",",G46,L46,Q46,V46,AA46,AF46,AK46)</f>
        <v>#NAME?</v>
      </c>
      <c r="C46" s="14" t="n">
        <f aca="false">IF(ISBLANK(Template!H46),, join("_",Template!H46:I46))</f>
        <v>0</v>
      </c>
      <c r="G46" s="14" t="e">
        <f aca="false">join(":",D46,E46,F46)</f>
        <v>#NAME?</v>
      </c>
      <c r="H46" s="14" t="n">
        <f aca="false">IF(ISBLANK(Template!K46),, join("_",Template!K46:L46))</f>
        <v>0</v>
      </c>
      <c r="J46" s="14" t="n">
        <f aca="false">Template!M46</f>
        <v>0</v>
      </c>
      <c r="L46" s="14" t="e">
        <f aca="false">join(":",I46,J46,K46)</f>
        <v>#NAME?</v>
      </c>
      <c r="M46" s="14" t="n">
        <f aca="false">IF(ISBLANK(Template!O46),, join("_",Template!O46:P46))</f>
        <v>0</v>
      </c>
      <c r="O46" s="14" t="n">
        <f aca="false">Template!Q46</f>
        <v>0</v>
      </c>
    </row>
    <row r="47" customFormat="false" ht="15.75" hidden="false" customHeight="false" outlineLevel="0" collapsed="false">
      <c r="A47" s="6" t="n">
        <v>45</v>
      </c>
      <c r="B47" s="14" t="e">
        <f aca="false">join(",",G47,L47,Q47,V47,AA47,AF47,AK47)</f>
        <v>#NAME?</v>
      </c>
      <c r="C47" s="14" t="n">
        <f aca="false">IF(ISBLANK(Template!H47),, join("_",Template!H47:I47))</f>
        <v>0</v>
      </c>
      <c r="G47" s="14" t="e">
        <f aca="false">join(":",D47,E47,F47)</f>
        <v>#NAME?</v>
      </c>
      <c r="H47" s="14" t="n">
        <f aca="false">IF(ISBLANK(Template!K47),, join("_",Template!K47:L47))</f>
        <v>0</v>
      </c>
      <c r="J47" s="14" t="n">
        <f aca="false">Template!M47</f>
        <v>0</v>
      </c>
      <c r="L47" s="14" t="e">
        <f aca="false">join(":",I47,J47,K47)</f>
        <v>#NAME?</v>
      </c>
      <c r="M47" s="14" t="n">
        <f aca="false">IF(ISBLANK(Template!O47),, join("_",Template!O47:P47))</f>
        <v>0</v>
      </c>
      <c r="O47" s="14" t="n">
        <f aca="false">Template!Q47</f>
        <v>0</v>
      </c>
    </row>
    <row r="48" customFormat="false" ht="15.75" hidden="false" customHeight="false" outlineLevel="0" collapsed="false">
      <c r="A48" s="6" t="n">
        <v>46</v>
      </c>
      <c r="B48" s="14" t="e">
        <f aca="false">join(",",G48,L48,Q48,V48,AA48,AF48,AK48)</f>
        <v>#NAME?</v>
      </c>
      <c r="C48" s="14" t="n">
        <f aca="false">IF(ISBLANK(Template!H48),, join("_",Template!H48:I48))</f>
        <v>0</v>
      </c>
      <c r="G48" s="14" t="e">
        <f aca="false">join(":",D48,E48,F48)</f>
        <v>#NAME?</v>
      </c>
      <c r="H48" s="14" t="n">
        <f aca="false">IF(ISBLANK(Template!K48),, join("_",Template!K48:L48))</f>
        <v>0</v>
      </c>
      <c r="J48" s="14" t="n">
        <f aca="false">Template!M48</f>
        <v>0</v>
      </c>
      <c r="L48" s="14" t="e">
        <f aca="false">join(":",I48,J48,K48)</f>
        <v>#NAME?</v>
      </c>
      <c r="M48" s="14" t="n">
        <f aca="false">IF(ISBLANK(Template!O48),, join("_",Template!O48:P48))</f>
        <v>0</v>
      </c>
      <c r="O48" s="14" t="n">
        <f aca="false">Template!Q48</f>
        <v>0</v>
      </c>
    </row>
    <row r="49" customFormat="false" ht="15.75" hidden="false" customHeight="false" outlineLevel="0" collapsed="false">
      <c r="A49" s="6" t="n">
        <v>47</v>
      </c>
      <c r="B49" s="14" t="e">
        <f aca="false">join(",",G49,L49,Q49,V49,AA49,AF49,AK49)</f>
        <v>#NAME?</v>
      </c>
      <c r="C49" s="14" t="n">
        <f aca="false">IF(ISBLANK(Template!H49),, join("_",Template!H49:I49))</f>
        <v>0</v>
      </c>
      <c r="G49" s="14" t="e">
        <f aca="false">join(":",D49,E49,F49)</f>
        <v>#NAME?</v>
      </c>
      <c r="H49" s="14" t="n">
        <f aca="false">IF(ISBLANK(Template!K49),, join("_",Template!K49:L49))</f>
        <v>0</v>
      </c>
      <c r="J49" s="14" t="n">
        <f aca="false">Template!M49</f>
        <v>0</v>
      </c>
      <c r="L49" s="14" t="e">
        <f aca="false">join(":",I49,J49,K49)</f>
        <v>#NAME?</v>
      </c>
      <c r="M49" s="14" t="n">
        <f aca="false">IF(ISBLANK(Template!O49),, join("_",Template!O49:P49))</f>
        <v>0</v>
      </c>
      <c r="O49" s="14" t="n">
        <f aca="false">Template!Q49</f>
        <v>0</v>
      </c>
    </row>
    <row r="50" customFormat="false" ht="15.75" hidden="false" customHeight="false" outlineLevel="0" collapsed="false">
      <c r="A50" s="6" t="n">
        <v>48</v>
      </c>
      <c r="B50" s="14" t="e">
        <f aca="false">join(",",G50,L50,Q50,V50,AA50,AF50,AK50)</f>
        <v>#NAME?</v>
      </c>
      <c r="C50" s="14" t="n">
        <f aca="false">IF(ISBLANK(Template!H50),, join("_",Template!H50:I50))</f>
        <v>0</v>
      </c>
      <c r="G50" s="14" t="e">
        <f aca="false">join(":",D50,E50,F50)</f>
        <v>#NAME?</v>
      </c>
      <c r="H50" s="14" t="n">
        <f aca="false">IF(ISBLANK(Template!K50),, join("_",Template!K50:L50))</f>
        <v>0</v>
      </c>
      <c r="J50" s="14" t="n">
        <f aca="false">Template!M50</f>
        <v>0</v>
      </c>
      <c r="L50" s="14" t="e">
        <f aca="false">join(":",I50,J50,K50)</f>
        <v>#NAME?</v>
      </c>
      <c r="M50" s="14" t="n">
        <f aca="false">IF(ISBLANK(Template!O50),, join("_",Template!O50:P50))</f>
        <v>0</v>
      </c>
      <c r="O50" s="14" t="n">
        <f aca="false">Template!Q50</f>
        <v>0</v>
      </c>
    </row>
    <row r="51" customFormat="false" ht="15.75" hidden="false" customHeight="false" outlineLevel="0" collapsed="false">
      <c r="A51" s="6" t="n">
        <v>49</v>
      </c>
      <c r="B51" s="14" t="e">
        <f aca="false">join(",",G51,L51,Q51,V51,AA51,AF51,AK51)</f>
        <v>#NAME?</v>
      </c>
      <c r="C51" s="14" t="n">
        <f aca="false">IF(ISBLANK(Template!H51),, join("_",Template!H51:I51))</f>
        <v>0</v>
      </c>
      <c r="G51" s="14" t="e">
        <f aca="false">join(":",D51,E51,F51)</f>
        <v>#NAME?</v>
      </c>
      <c r="H51" s="14" t="n">
        <f aca="false">IF(ISBLANK(Template!K51),, join("_",Template!K51:L51))</f>
        <v>0</v>
      </c>
      <c r="J51" s="14" t="n">
        <f aca="false">Template!M51</f>
        <v>0</v>
      </c>
      <c r="L51" s="14" t="e">
        <f aca="false">join(":",I51,J51,K51)</f>
        <v>#NAME?</v>
      </c>
      <c r="M51" s="14" t="n">
        <f aca="false">IF(ISBLANK(Template!O51),, join("_",Template!O51:P51))</f>
        <v>0</v>
      </c>
      <c r="O51" s="14" t="n">
        <f aca="false">Template!Q51</f>
        <v>0</v>
      </c>
    </row>
    <row r="52" customFormat="false" ht="15.75" hidden="false" customHeight="false" outlineLevel="0" collapsed="false">
      <c r="A52" s="6" t="n">
        <v>50</v>
      </c>
      <c r="B52" s="14" t="e">
        <f aca="false">join(",",G52,L52,Q52,V52,AA52,AF52,AK52)</f>
        <v>#NAME?</v>
      </c>
      <c r="C52" s="14" t="n">
        <f aca="false">IF(ISBLANK(Template!H52),, join("_",Template!H52:I52))</f>
        <v>0</v>
      </c>
      <c r="G52" s="14" t="e">
        <f aca="false">join(":",D52,E52,F52)</f>
        <v>#NAME?</v>
      </c>
      <c r="H52" s="14" t="n">
        <f aca="false">IF(ISBLANK(Template!K52),, join("_",Template!K52:L52))</f>
        <v>0</v>
      </c>
      <c r="J52" s="14" t="n">
        <f aca="false">Template!M52</f>
        <v>0</v>
      </c>
      <c r="L52" s="14" t="e">
        <f aca="false">join(":",I52,J52,K52)</f>
        <v>#NAME?</v>
      </c>
      <c r="M52" s="14" t="n">
        <f aca="false">IF(ISBLANK(Template!O52),, join("_",Template!O52:P52))</f>
        <v>0</v>
      </c>
      <c r="O52" s="14" t="n">
        <f aca="false">Template!Q52</f>
        <v>0</v>
      </c>
    </row>
    <row r="53" customFormat="false" ht="15.75" hidden="false" customHeight="false" outlineLevel="0" collapsed="false">
      <c r="A53" s="6" t="n">
        <v>51</v>
      </c>
      <c r="B53" s="14" t="e">
        <f aca="false">join(",",G53,L53,Q53,V53,AA53,AF53,AK53)</f>
        <v>#NAME?</v>
      </c>
      <c r="C53" s="14" t="n">
        <f aca="false">IF(ISBLANK(Template!H53),, join("_",Template!H53:I53))</f>
        <v>0</v>
      </c>
      <c r="G53" s="14" t="e">
        <f aca="false">join(":",D53,E53,F53)</f>
        <v>#NAME?</v>
      </c>
      <c r="H53" s="14" t="n">
        <f aca="false">IF(ISBLANK(Template!K53),, join("_",Template!K53:L53))</f>
        <v>0</v>
      </c>
      <c r="J53" s="14" t="n">
        <f aca="false">Template!M53</f>
        <v>0</v>
      </c>
      <c r="L53" s="14" t="e">
        <f aca="false">join(":",I53,J53,K53)</f>
        <v>#NAME?</v>
      </c>
      <c r="M53" s="14" t="n">
        <f aca="false">IF(ISBLANK(Template!O53),, join("_",Template!O53:P53))</f>
        <v>0</v>
      </c>
      <c r="O53" s="14" t="n">
        <f aca="false">Template!Q53</f>
        <v>0</v>
      </c>
    </row>
    <row r="54" customFormat="false" ht="15.75" hidden="false" customHeight="false" outlineLevel="0" collapsed="false">
      <c r="A54" s="6" t="n">
        <v>52</v>
      </c>
      <c r="B54" s="14" t="e">
        <f aca="false">join(",",G54,L54,Q54,V54,AA54,AF54,AK54)</f>
        <v>#NAME?</v>
      </c>
      <c r="C54" s="14" t="n">
        <f aca="false">IF(ISBLANK(Template!H54),, join("_",Template!H54:I54))</f>
        <v>0</v>
      </c>
      <c r="G54" s="14" t="e">
        <f aca="false">join(":",D54,E54,F54)</f>
        <v>#NAME?</v>
      </c>
      <c r="H54" s="14" t="n">
        <f aca="false">IF(ISBLANK(Template!K54),, join("_",Template!K54:L54))</f>
        <v>0</v>
      </c>
      <c r="J54" s="14" t="n">
        <f aca="false">Template!M54</f>
        <v>0</v>
      </c>
      <c r="L54" s="14" t="e">
        <f aca="false">join(":",I54,J54,K54)</f>
        <v>#NAME?</v>
      </c>
      <c r="M54" s="14" t="n">
        <f aca="false">IF(ISBLANK(Template!O54),, join("_",Template!O54:P54))</f>
        <v>0</v>
      </c>
      <c r="O54" s="14" t="n">
        <f aca="false">Template!Q54</f>
        <v>0</v>
      </c>
    </row>
    <row r="55" customFormat="false" ht="15.75" hidden="false" customHeight="false" outlineLevel="0" collapsed="false">
      <c r="A55" s="6" t="n">
        <v>53</v>
      </c>
      <c r="B55" s="14" t="e">
        <f aca="false">join(",",G55,L55,Q55,V55,AA55,AF55,AK55)</f>
        <v>#NAME?</v>
      </c>
      <c r="C55" s="14" t="n">
        <f aca="false">IF(ISBLANK(Template!H58),, join("_",Template!H58:I58))</f>
        <v>0</v>
      </c>
      <c r="G55" s="14" t="e">
        <f aca="false">join(":",D55,E55,F55)</f>
        <v>#NAME?</v>
      </c>
      <c r="H55" s="14" t="n">
        <f aca="false">IF(ISBLANK(Template!K58),, join("_",Template!K58:L58))</f>
        <v>0</v>
      </c>
      <c r="J55" s="14" t="n">
        <f aca="false">Template!M58</f>
        <v>0</v>
      </c>
      <c r="L55" s="14" t="e">
        <f aca="false">join(":",I55,J55,K55)</f>
        <v>#NAME?</v>
      </c>
      <c r="M55" s="14" t="n">
        <f aca="false">IF(ISBLANK(Template!O58),, join("_",Template!O58:P58))</f>
        <v>0</v>
      </c>
      <c r="O55" s="14" t="n">
        <f aca="false">Template!Q58</f>
        <v>0</v>
      </c>
    </row>
    <row r="56" customFormat="false" ht="15.75" hidden="false" customHeight="false" outlineLevel="0" collapsed="false">
      <c r="A56" s="6" t="n">
        <v>54</v>
      </c>
      <c r="B56" s="14" t="e">
        <f aca="false">join(",",G56,L56,Q56,V56,AA56,AF56,AK56)</f>
        <v>#NAME?</v>
      </c>
      <c r="C56" s="14" t="n">
        <f aca="false">IF(ISBLANK(Template!H59),, join("_",Template!H59:I59))</f>
        <v>0</v>
      </c>
      <c r="G56" s="14" t="e">
        <f aca="false">join(":",D56,E56,F56)</f>
        <v>#NAME?</v>
      </c>
      <c r="H56" s="14" t="n">
        <f aca="false">IF(ISBLANK(Template!K59),, join("_",Template!K59:L59))</f>
        <v>0</v>
      </c>
      <c r="J56" s="14" t="n">
        <f aca="false">Template!M59</f>
        <v>0</v>
      </c>
      <c r="L56" s="14" t="e">
        <f aca="false">join(":",I56,J56,K56)</f>
        <v>#NAME?</v>
      </c>
      <c r="M56" s="14" t="n">
        <f aca="false">IF(ISBLANK(Template!O59),, join("_",Template!O59:P59))</f>
        <v>0</v>
      </c>
      <c r="O56" s="14" t="n">
        <f aca="false">Template!Q59</f>
        <v>0</v>
      </c>
    </row>
    <row r="57" customFormat="false" ht="15.75" hidden="false" customHeight="false" outlineLevel="0" collapsed="false">
      <c r="A57" s="6" t="n">
        <v>55</v>
      </c>
      <c r="B57" s="14" t="e">
        <f aca="false">join(",",G57,L57,Q57,V57,AA57,AF57,AK57)</f>
        <v>#NAME?</v>
      </c>
      <c r="C57" s="14" t="n">
        <f aca="false">IF(ISBLANK(Template!H60),, join("_",Template!H60:I60))</f>
        <v>0</v>
      </c>
      <c r="G57" s="14" t="e">
        <f aca="false">join(":",D57,E57,F57)</f>
        <v>#NAME?</v>
      </c>
      <c r="H57" s="14" t="n">
        <f aca="false">IF(ISBLANK(Template!K60),, join("_",Template!K60:L60))</f>
        <v>0</v>
      </c>
      <c r="J57" s="14" t="n">
        <f aca="false">Template!M60</f>
        <v>0</v>
      </c>
      <c r="L57" s="14" t="e">
        <f aca="false">join(":",I57,J57,K57)</f>
        <v>#NAME?</v>
      </c>
      <c r="M57" s="14" t="n">
        <f aca="false">IF(ISBLANK(Template!O60),, join("_",Template!O60:P60))</f>
        <v>0</v>
      </c>
      <c r="O57" s="14" t="n">
        <f aca="false">Template!Q60</f>
        <v>0</v>
      </c>
    </row>
    <row r="58" customFormat="false" ht="15.75" hidden="false" customHeight="false" outlineLevel="0" collapsed="false">
      <c r="A58" s="6" t="n">
        <v>56</v>
      </c>
      <c r="B58" s="14" t="e">
        <f aca="false">join(",",G58,L58,Q58,V58,AA58,AF58,AK58)</f>
        <v>#NAME?</v>
      </c>
      <c r="C58" s="14" t="n">
        <f aca="false">IF(ISBLANK(Template!H61),, join("_",Template!H61:I61))</f>
        <v>0</v>
      </c>
      <c r="G58" s="14" t="e">
        <f aca="false">join(":",D58,E58,F58)</f>
        <v>#NAME?</v>
      </c>
      <c r="H58" s="14" t="n">
        <f aca="false">IF(ISBLANK(Template!K61),, join("_",Template!K61:L61))</f>
        <v>0</v>
      </c>
      <c r="J58" s="14" t="n">
        <f aca="false">Template!M61</f>
        <v>0</v>
      </c>
      <c r="L58" s="14" t="e">
        <f aca="false">join(":",I58,J58,K58)</f>
        <v>#NAME?</v>
      </c>
      <c r="M58" s="14" t="n">
        <f aca="false">IF(ISBLANK(Template!O61),, join("_",Template!O61:P61))</f>
        <v>0</v>
      </c>
      <c r="O58" s="14" t="n">
        <f aca="false">Template!Q61</f>
        <v>0</v>
      </c>
    </row>
    <row r="59" customFormat="false" ht="15.75" hidden="false" customHeight="false" outlineLevel="0" collapsed="false">
      <c r="A59" s="6" t="n">
        <v>57</v>
      </c>
      <c r="B59" s="14" t="e">
        <f aca="false">join(",",G59,L59,Q59,V59,AA59,AF59,AK59)</f>
        <v>#NAME?</v>
      </c>
      <c r="C59" s="14" t="n">
        <f aca="false">IF(ISBLANK(Template!H62),, join("_",Template!H62:I62))</f>
        <v>0</v>
      </c>
      <c r="G59" s="14" t="e">
        <f aca="false">join(":",D59,E59,F59)</f>
        <v>#NAME?</v>
      </c>
      <c r="H59" s="14" t="n">
        <f aca="false">IF(ISBLANK(Template!K62),, join("_",Template!K62:L62))</f>
        <v>0</v>
      </c>
      <c r="J59" s="14" t="n">
        <f aca="false">Template!M62</f>
        <v>0</v>
      </c>
      <c r="L59" s="14" t="e">
        <f aca="false">join(":",I59,J59,K59)</f>
        <v>#NAME?</v>
      </c>
      <c r="M59" s="14" t="n">
        <f aca="false">IF(ISBLANK(Template!O62),, join("_",Template!O62:P62))</f>
        <v>0</v>
      </c>
      <c r="O59" s="14" t="n">
        <f aca="false">Template!Q62</f>
        <v>0</v>
      </c>
    </row>
    <row r="60" customFormat="false" ht="15.75" hidden="false" customHeight="false" outlineLevel="0" collapsed="false">
      <c r="A60" s="6" t="n">
        <v>58</v>
      </c>
      <c r="B60" s="14" t="e">
        <f aca="false">join(",",G60,L60,Q60,V60,AA60,AF60,AK60)</f>
        <v>#NAME?</v>
      </c>
      <c r="C60" s="14" t="n">
        <f aca="false">IF(ISBLANK(Template!H63),, join("_",Template!H63:I63))</f>
        <v>0</v>
      </c>
      <c r="G60" s="14" t="e">
        <f aca="false">join(":",D60,E60,F60)</f>
        <v>#NAME?</v>
      </c>
      <c r="H60" s="14" t="n">
        <f aca="false">IF(ISBLANK(Template!K63),, join("_",Template!K63:L63))</f>
        <v>0</v>
      </c>
      <c r="J60" s="14" t="n">
        <f aca="false">Template!M63</f>
        <v>0</v>
      </c>
      <c r="L60" s="14" t="e">
        <f aca="false">join(":",I60,J60,K60)</f>
        <v>#NAME?</v>
      </c>
      <c r="M60" s="14" t="n">
        <f aca="false">IF(ISBLANK(Template!O63),, join("_",Template!O63:P63))</f>
        <v>0</v>
      </c>
      <c r="O60" s="14" t="n">
        <f aca="false">Template!Q63</f>
        <v>0</v>
      </c>
    </row>
    <row r="61" customFormat="false" ht="15.75" hidden="false" customHeight="false" outlineLevel="0" collapsed="false">
      <c r="A61" s="6" t="n">
        <v>59</v>
      </c>
      <c r="B61" s="14" t="e">
        <f aca="false">join(",",G61,L61,Q61,V61,AA61,AF61,AK61)</f>
        <v>#NAME?</v>
      </c>
      <c r="C61" s="14" t="n">
        <f aca="false">IF(ISBLANK(Template!H64),, join("_",Template!H64:I64))</f>
        <v>0</v>
      </c>
      <c r="G61" s="14" t="e">
        <f aca="false">join(":",D61,E61,F61)</f>
        <v>#NAME?</v>
      </c>
      <c r="H61" s="14" t="n">
        <f aca="false">IF(ISBLANK(Template!K64),, join("_",Template!K64:L64))</f>
        <v>0</v>
      </c>
      <c r="J61" s="14" t="n">
        <f aca="false">Template!M64</f>
        <v>0</v>
      </c>
      <c r="L61" s="14" t="e">
        <f aca="false">join(":",I61,J61,K61)</f>
        <v>#NAME?</v>
      </c>
      <c r="M61" s="14" t="n">
        <f aca="false">IF(ISBLANK(Template!O64),, join("_",Template!O64:P64))</f>
        <v>0</v>
      </c>
      <c r="O61" s="14" t="n">
        <f aca="false">Template!Q64</f>
        <v>0</v>
      </c>
    </row>
    <row r="62" customFormat="false" ht="15.75" hidden="false" customHeight="false" outlineLevel="0" collapsed="false">
      <c r="A62" s="6" t="n">
        <v>60</v>
      </c>
      <c r="B62" s="14" t="e">
        <f aca="false">join(",",G62,L62,Q62,V62,AA62,AF62,AK62)</f>
        <v>#NAME?</v>
      </c>
      <c r="C62" s="14" t="n">
        <f aca="false">IF(ISBLANK(Template!H65),, join("_",Template!H65:I65))</f>
        <v>0</v>
      </c>
      <c r="G62" s="14" t="e">
        <f aca="false">join(":",D62,E62,F62)</f>
        <v>#NAME?</v>
      </c>
      <c r="H62" s="14" t="n">
        <f aca="false">IF(ISBLANK(Template!K65),, join("_",Template!K65:L65))</f>
        <v>0</v>
      </c>
      <c r="J62" s="14" t="n">
        <f aca="false">Template!M65</f>
        <v>0</v>
      </c>
      <c r="L62" s="14" t="e">
        <f aca="false">join(":",I62,J62,K62)</f>
        <v>#NAME?</v>
      </c>
      <c r="M62" s="14" t="n">
        <f aca="false">IF(ISBLANK(Template!O65),, join("_",Template!O65:P65))</f>
        <v>0</v>
      </c>
      <c r="O62" s="14" t="n">
        <f aca="false">Template!Q65</f>
        <v>0</v>
      </c>
    </row>
    <row r="63" customFormat="false" ht="15.75" hidden="false" customHeight="false" outlineLevel="0" collapsed="false">
      <c r="A63" s="6" t="n">
        <v>61</v>
      </c>
      <c r="B63" s="14" t="e">
        <f aca="false">join(",",G63,L63,Q63,V63,AA63,AF63,AK63)</f>
        <v>#NAME?</v>
      </c>
      <c r="C63" s="14" t="n">
        <f aca="false">IF(ISBLANK(Template!H66),, join("_",Template!H66:I66))</f>
        <v>0</v>
      </c>
      <c r="G63" s="14" t="e">
        <f aca="false">join(":",D63,E63,F63)</f>
        <v>#NAME?</v>
      </c>
      <c r="H63" s="14" t="n">
        <f aca="false">IF(ISBLANK(Template!K66),, join("_",Template!K66:L66))</f>
        <v>0</v>
      </c>
      <c r="J63" s="14" t="n">
        <f aca="false">Template!M66</f>
        <v>0</v>
      </c>
      <c r="L63" s="14" t="e">
        <f aca="false">join(":",I63,J63,K63)</f>
        <v>#NAME?</v>
      </c>
      <c r="M63" s="14" t="n">
        <f aca="false">IF(ISBLANK(Template!O66),, join("_",Template!O66:P66))</f>
        <v>0</v>
      </c>
      <c r="O63" s="14" t="n">
        <f aca="false">Template!Q66</f>
        <v>0</v>
      </c>
    </row>
    <row r="64" customFormat="false" ht="15.75" hidden="false" customHeight="false" outlineLevel="0" collapsed="false">
      <c r="A64" s="6" t="n">
        <v>62</v>
      </c>
      <c r="B64" s="14" t="e">
        <f aca="false">join(",",G64,L64,Q64,V64,AA64,AF64,AK64)</f>
        <v>#NAME?</v>
      </c>
      <c r="C64" s="14" t="n">
        <f aca="false">IF(ISBLANK(Template!H67),, join("_",Template!H67:I67))</f>
        <v>0</v>
      </c>
      <c r="G64" s="14" t="e">
        <f aca="false">join(":",D64,E64,F64)</f>
        <v>#NAME?</v>
      </c>
      <c r="H64" s="14" t="n">
        <f aca="false">IF(ISBLANK(Template!K67),, join("_",Template!K67:L67))</f>
        <v>0</v>
      </c>
      <c r="J64" s="14" t="n">
        <f aca="false">Template!M67</f>
        <v>0</v>
      </c>
      <c r="L64" s="14" t="e">
        <f aca="false">join(":",I64,J64,K64)</f>
        <v>#NAME?</v>
      </c>
      <c r="M64" s="14" t="n">
        <f aca="false">IF(ISBLANK(Template!O67),, join("_",Template!O67:P67))</f>
        <v>0</v>
      </c>
      <c r="O64" s="14" t="n">
        <f aca="false">Template!Q67</f>
        <v>0</v>
      </c>
    </row>
    <row r="65" customFormat="false" ht="15.75" hidden="false" customHeight="false" outlineLevel="0" collapsed="false">
      <c r="A65" s="6" t="n">
        <v>63</v>
      </c>
      <c r="B65" s="14" t="e">
        <f aca="false">join(",",G65,L65,Q65,V65,AA65,AF65,AK65)</f>
        <v>#NAME?</v>
      </c>
      <c r="C65" s="14" t="n">
        <f aca="false">IF(ISBLANK(Template!H68),, join("_",Template!H68:I68))</f>
        <v>0</v>
      </c>
      <c r="G65" s="14" t="e">
        <f aca="false">join(":",D65,E65,F65)</f>
        <v>#NAME?</v>
      </c>
      <c r="H65" s="14" t="n">
        <f aca="false">IF(ISBLANK(Template!K68),, join("_",Template!K68:L68))</f>
        <v>0</v>
      </c>
      <c r="J65" s="14" t="n">
        <f aca="false">Template!M68</f>
        <v>0</v>
      </c>
      <c r="L65" s="14" t="e">
        <f aca="false">join(":",I65,J65,K65)</f>
        <v>#NAME?</v>
      </c>
      <c r="M65" s="14" t="n">
        <f aca="false">IF(ISBLANK(Template!O68),, join("_",Template!O68:P68))</f>
        <v>0</v>
      </c>
      <c r="O65" s="14" t="n">
        <f aca="false">Template!Q68</f>
        <v>0</v>
      </c>
    </row>
    <row r="66" customFormat="false" ht="15.75" hidden="false" customHeight="false" outlineLevel="0" collapsed="false">
      <c r="A66" s="6" t="n">
        <v>64</v>
      </c>
      <c r="B66" s="14" t="e">
        <f aca="false">join(",",G66,L66,Q66,V66,AA66,AF66,AK66)</f>
        <v>#NAME?</v>
      </c>
      <c r="C66" s="14" t="n">
        <f aca="false">IF(ISBLANK(Template!H69),, join("_",Template!H69:I69))</f>
        <v>0</v>
      </c>
      <c r="G66" s="14" t="e">
        <f aca="false">join(":",D66,E66,F66)</f>
        <v>#NAME?</v>
      </c>
      <c r="H66" s="14" t="n">
        <f aca="false">IF(ISBLANK(Template!K69),, join("_",Template!K69:L69))</f>
        <v>0</v>
      </c>
      <c r="J66" s="14" t="n">
        <f aca="false">Template!M69</f>
        <v>0</v>
      </c>
      <c r="L66" s="14" t="e">
        <f aca="false">join(":",I66,J66,K66)</f>
        <v>#NAME?</v>
      </c>
      <c r="M66" s="14" t="n">
        <f aca="false">IF(ISBLANK(Template!O69),, join("_",Template!O69:P69))</f>
        <v>0</v>
      </c>
      <c r="O66" s="14" t="n">
        <f aca="false">Template!Q69</f>
        <v>0</v>
      </c>
    </row>
    <row r="67" customFormat="false" ht="15.75" hidden="false" customHeight="false" outlineLevel="0" collapsed="false">
      <c r="A67" s="6" t="n">
        <v>65</v>
      </c>
      <c r="B67" s="14" t="e">
        <f aca="false">join(",",G67,L67,Q67,V67,AA67,AF67,AK67)</f>
        <v>#NAME?</v>
      </c>
      <c r="C67" s="14" t="n">
        <f aca="false">IF(ISBLANK(Template!H70),, join("_",Template!H70:I70))</f>
        <v>0</v>
      </c>
      <c r="G67" s="14" t="e">
        <f aca="false">join(":",D67,E67,F67)</f>
        <v>#NAME?</v>
      </c>
      <c r="H67" s="14" t="n">
        <f aca="false">IF(ISBLANK(Template!K70),, join("_",Template!K70:L70))</f>
        <v>0</v>
      </c>
      <c r="J67" s="14" t="n">
        <f aca="false">Template!M70</f>
        <v>0</v>
      </c>
      <c r="L67" s="14" t="e">
        <f aca="false">join(":",I67,J67,K67)</f>
        <v>#NAME?</v>
      </c>
      <c r="M67" s="14" t="n">
        <f aca="false">IF(ISBLANK(Template!O70),, join("_",Template!O70:P70))</f>
        <v>0</v>
      </c>
      <c r="O67" s="14" t="n">
        <f aca="false">Template!Q70</f>
        <v>0</v>
      </c>
    </row>
    <row r="68" customFormat="false" ht="15.75" hidden="false" customHeight="false" outlineLevel="0" collapsed="false">
      <c r="A68" s="6" t="n">
        <v>66</v>
      </c>
      <c r="B68" s="14" t="e">
        <f aca="false">join(",",G68,L68,Q68,V68,AA68,AF68,AK68)</f>
        <v>#NAME?</v>
      </c>
      <c r="C68" s="14" t="n">
        <f aca="false">IF(ISBLANK(Template!H71),, join("_",Template!H71:I71))</f>
        <v>0</v>
      </c>
      <c r="G68" s="14" t="e">
        <f aca="false">join(":",D68,E68,F68)</f>
        <v>#NAME?</v>
      </c>
      <c r="H68" s="14" t="n">
        <f aca="false">IF(ISBLANK(Template!K71),, join("_",Template!K71:L71))</f>
        <v>0</v>
      </c>
      <c r="J68" s="14" t="n">
        <f aca="false">Template!M71</f>
        <v>0</v>
      </c>
      <c r="L68" s="14" t="e">
        <f aca="false">join(":",I68,J68,K68)</f>
        <v>#NAME?</v>
      </c>
      <c r="M68" s="14" t="n">
        <f aca="false">IF(ISBLANK(Template!O71),, join("_",Template!O71:P71))</f>
        <v>0</v>
      </c>
      <c r="O68" s="14" t="n">
        <f aca="false">Template!Q71</f>
        <v>0</v>
      </c>
    </row>
    <row r="69" customFormat="false" ht="15.75" hidden="false" customHeight="false" outlineLevel="0" collapsed="false">
      <c r="A69" s="6" t="n">
        <v>67</v>
      </c>
      <c r="B69" s="14" t="e">
        <f aca="false">join(",",G69,L69,Q69,V69,AA69,AF69,AK69)</f>
        <v>#NAME?</v>
      </c>
      <c r="C69" s="14" t="n">
        <f aca="false">IF(ISBLANK(Template!H72),, join("_",Template!H72:I72))</f>
        <v>0</v>
      </c>
      <c r="G69" s="14" t="e">
        <f aca="false">join(":",D69,E69,F69)</f>
        <v>#NAME?</v>
      </c>
      <c r="H69" s="14" t="n">
        <f aca="false">IF(ISBLANK(Template!K72),, join("_",Template!K72:L72))</f>
        <v>0</v>
      </c>
      <c r="J69" s="14" t="n">
        <f aca="false">Template!M72</f>
        <v>0</v>
      </c>
      <c r="L69" s="14" t="e">
        <f aca="false">join(":",I69,J69,K69)</f>
        <v>#NAME?</v>
      </c>
      <c r="M69" s="14" t="n">
        <f aca="false">IF(ISBLANK(Template!O72),, join("_",Template!O72:P72))</f>
        <v>0</v>
      </c>
      <c r="O69" s="14" t="n">
        <f aca="false">Template!Q72</f>
        <v>0</v>
      </c>
    </row>
    <row r="70" customFormat="false" ht="15.75" hidden="false" customHeight="false" outlineLevel="0" collapsed="false">
      <c r="A70" s="6" t="n">
        <v>68</v>
      </c>
      <c r="B70" s="14" t="e">
        <f aca="false">join(",",G70,L70,Q70,V70,AA70,AF70,AK70)</f>
        <v>#NAME?</v>
      </c>
      <c r="C70" s="14" t="n">
        <f aca="false">IF(ISBLANK(Template!H73),, join("_",Template!H73:I73))</f>
        <v>0</v>
      </c>
      <c r="G70" s="14" t="e">
        <f aca="false">join(":",D70,E70,F70)</f>
        <v>#NAME?</v>
      </c>
      <c r="H70" s="14" t="n">
        <f aca="false">IF(ISBLANK(Template!K73),, join("_",Template!K73:L73))</f>
        <v>0</v>
      </c>
      <c r="J70" s="14" t="n">
        <f aca="false">Template!M73</f>
        <v>0</v>
      </c>
      <c r="L70" s="14" t="e">
        <f aca="false">join(":",I70,J70,K70)</f>
        <v>#NAME?</v>
      </c>
      <c r="M70" s="14" t="n">
        <f aca="false">IF(ISBLANK(Template!O73),, join("_",Template!O73:P73))</f>
        <v>0</v>
      </c>
      <c r="O70" s="14" t="n">
        <f aca="false">Template!Q73</f>
        <v>0</v>
      </c>
    </row>
    <row r="71" customFormat="false" ht="15.75" hidden="false" customHeight="false" outlineLevel="0" collapsed="false">
      <c r="A71" s="6" t="n">
        <v>69</v>
      </c>
      <c r="B71" s="14" t="e">
        <f aca="false">join(",",G71,L71,Q71,V71,AA71,AF71,AK71)</f>
        <v>#NAME?</v>
      </c>
      <c r="C71" s="14" t="n">
        <f aca="false">IF(ISBLANK(Template!H74),, join("_",Template!H74:I74))</f>
        <v>0</v>
      </c>
      <c r="G71" s="14" t="e">
        <f aca="false">join(":",D71,E71,F71)</f>
        <v>#NAME?</v>
      </c>
      <c r="H71" s="14" t="n">
        <f aca="false">IF(ISBLANK(Template!K74),, join("_",Template!K74:L74))</f>
        <v>0</v>
      </c>
      <c r="J71" s="14" t="n">
        <f aca="false">Template!M74</f>
        <v>0</v>
      </c>
      <c r="L71" s="14" t="e">
        <f aca="false">join(":",I71,J71,K71)</f>
        <v>#NAME?</v>
      </c>
      <c r="M71" s="14" t="n">
        <f aca="false">IF(ISBLANK(Template!O74),, join("_",Template!O74:P74))</f>
        <v>0</v>
      </c>
      <c r="O71" s="14" t="n">
        <f aca="false">Template!Q74</f>
        <v>0</v>
      </c>
    </row>
    <row r="72" customFormat="false" ht="15.75" hidden="false" customHeight="false" outlineLevel="0" collapsed="false">
      <c r="A72" s="6" t="n">
        <v>70</v>
      </c>
      <c r="B72" s="14" t="e">
        <f aca="false">join(",",G72,L72,Q72,V72,AA72,AF72,AK72)</f>
        <v>#NAME?</v>
      </c>
      <c r="C72" s="14" t="n">
        <f aca="false">IF(ISBLANK(Template!H75),, join("_",Template!H75:I75))</f>
        <v>0</v>
      </c>
      <c r="G72" s="14" t="e">
        <f aca="false">join(":",D72,E72,F72)</f>
        <v>#NAME?</v>
      </c>
      <c r="H72" s="14" t="n">
        <f aca="false">IF(ISBLANK(Template!K75),, join("_",Template!K75:L75))</f>
        <v>0</v>
      </c>
      <c r="J72" s="14" t="n">
        <f aca="false">Template!M75</f>
        <v>0</v>
      </c>
      <c r="L72" s="14" t="e">
        <f aca="false">join(":",I72,J72,K72)</f>
        <v>#NAME?</v>
      </c>
      <c r="M72" s="14" t="n">
        <f aca="false">IF(ISBLANK(Template!O75),, join("_",Template!O75:P75))</f>
        <v>0</v>
      </c>
      <c r="O72" s="14" t="n">
        <f aca="false">Template!Q75</f>
        <v>0</v>
      </c>
    </row>
    <row r="73" customFormat="false" ht="15.75" hidden="false" customHeight="false" outlineLevel="0" collapsed="false">
      <c r="A73" s="6" t="n">
        <v>71</v>
      </c>
      <c r="B73" s="14" t="e">
        <f aca="false">join(",",G73,L73,Q73,V73,AA73,AF73,AK73)</f>
        <v>#NAME?</v>
      </c>
      <c r="C73" s="14" t="n">
        <f aca="false">IF(ISBLANK(Template!H76),, join("_",Template!H76:I76))</f>
        <v>0</v>
      </c>
      <c r="G73" s="14" t="e">
        <f aca="false">join(":",D73,E73,F73)</f>
        <v>#NAME?</v>
      </c>
      <c r="H73" s="14" t="n">
        <f aca="false">IF(ISBLANK(Template!K76),, join("_",Template!K76:L76))</f>
        <v>0</v>
      </c>
      <c r="J73" s="14" t="n">
        <f aca="false">Template!M76</f>
        <v>0</v>
      </c>
      <c r="L73" s="14" t="e">
        <f aca="false">join(":",I73,J73,K73)</f>
        <v>#NAME?</v>
      </c>
      <c r="M73" s="14" t="n">
        <f aca="false">IF(ISBLANK(Template!O76),, join("_",Template!O76:P76))</f>
        <v>0</v>
      </c>
      <c r="O73" s="14" t="n">
        <f aca="false">Template!Q76</f>
        <v>0</v>
      </c>
    </row>
    <row r="74" customFormat="false" ht="15.75" hidden="false" customHeight="false" outlineLevel="0" collapsed="false">
      <c r="A74" s="6" t="n">
        <v>72</v>
      </c>
      <c r="B74" s="14" t="e">
        <f aca="false">join(",",G74,L74,Q74,V74,AA74,AF74,AK74)</f>
        <v>#NAME?</v>
      </c>
      <c r="C74" s="14" t="n">
        <f aca="false">IF(ISBLANK(Template!H77),, join("_",Template!H77:I77))</f>
        <v>0</v>
      </c>
      <c r="G74" s="14" t="e">
        <f aca="false">join(":",D74,E74,F74)</f>
        <v>#NAME?</v>
      </c>
      <c r="H74" s="14" t="n">
        <f aca="false">IF(ISBLANK(Template!K77),, join("_",Template!K77:L77))</f>
        <v>0</v>
      </c>
      <c r="J74" s="14" t="n">
        <f aca="false">Template!M77</f>
        <v>0</v>
      </c>
      <c r="L74" s="14" t="e">
        <f aca="false">join(":",I74,J74,K74)</f>
        <v>#NAME?</v>
      </c>
      <c r="M74" s="14" t="n">
        <f aca="false">IF(ISBLANK(Template!O77),, join("_",Template!O77:P77))</f>
        <v>0</v>
      </c>
      <c r="O74" s="14" t="n">
        <f aca="false">Template!Q77</f>
        <v>0</v>
      </c>
    </row>
    <row r="75" customFormat="false" ht="15.75" hidden="false" customHeight="false" outlineLevel="0" collapsed="false">
      <c r="A75" s="6" t="n">
        <v>73</v>
      </c>
      <c r="B75" s="14" t="e">
        <f aca="false">join(",",G75,L75,Q75,V75,AA75,AF75,AK75)</f>
        <v>#NAME?</v>
      </c>
      <c r="C75" s="14" t="n">
        <f aca="false">IF(ISBLANK(Template!H78),, join("_",Template!H78:I78))</f>
        <v>0</v>
      </c>
      <c r="G75" s="14" t="e">
        <f aca="false">join(":",D75,E75,F75)</f>
        <v>#NAME?</v>
      </c>
      <c r="H75" s="14" t="n">
        <f aca="false">IF(ISBLANK(Template!K78),, join("_",Template!K78:L78))</f>
        <v>0</v>
      </c>
      <c r="J75" s="14" t="n">
        <f aca="false">Template!M78</f>
        <v>0</v>
      </c>
      <c r="L75" s="14" t="e">
        <f aca="false">join(":",I75,J75,K75)</f>
        <v>#NAME?</v>
      </c>
      <c r="M75" s="14" t="n">
        <f aca="false">IF(ISBLANK(Template!O78),, join("_",Template!O78:P78))</f>
        <v>0</v>
      </c>
      <c r="O75" s="14" t="n">
        <f aca="false">Template!Q78</f>
        <v>0</v>
      </c>
    </row>
    <row r="76" customFormat="false" ht="15.75" hidden="false" customHeight="false" outlineLevel="0" collapsed="false">
      <c r="A76" s="6" t="n">
        <v>74</v>
      </c>
      <c r="B76" s="14" t="e">
        <f aca="false">join(",",G76,L76,Q76,V76,AA76,AF76,AK76)</f>
        <v>#NAME?</v>
      </c>
      <c r="C76" s="14" t="n">
        <f aca="false">IF(ISBLANK(Template!H79),, join("_",Template!H79:I79))</f>
        <v>0</v>
      </c>
      <c r="G76" s="14" t="e">
        <f aca="false">join(":",D76,E76,F76)</f>
        <v>#NAME?</v>
      </c>
      <c r="H76" s="14" t="n">
        <f aca="false">IF(ISBLANK(Template!K79),, join("_",Template!K79:L79))</f>
        <v>0</v>
      </c>
      <c r="J76" s="14" t="n">
        <f aca="false">Template!M79</f>
        <v>0</v>
      </c>
      <c r="L76" s="14" t="e">
        <f aca="false">join(":",I76,J76,K76)</f>
        <v>#NAME?</v>
      </c>
      <c r="M76" s="14" t="n">
        <f aca="false">IF(ISBLANK(Template!O79),, join("_",Template!O79:P79))</f>
        <v>0</v>
      </c>
      <c r="O76" s="14" t="n">
        <f aca="false">Template!Q79</f>
        <v>0</v>
      </c>
    </row>
    <row r="77" customFormat="false" ht="15.75" hidden="false" customHeight="false" outlineLevel="0" collapsed="false">
      <c r="A77" s="6" t="n">
        <v>75</v>
      </c>
      <c r="B77" s="14" t="e">
        <f aca="false">join(",",G77,L77,Q77,V77,AA77,AF77,AK77)</f>
        <v>#NAME?</v>
      </c>
      <c r="C77" s="14" t="n">
        <f aca="false">IF(ISBLANK(Template!H80),, join("_",Template!H80:I80))</f>
        <v>0</v>
      </c>
      <c r="G77" s="14" t="e">
        <f aca="false">join(":",D77,E77,F77)</f>
        <v>#NAME?</v>
      </c>
      <c r="H77" s="14" t="n">
        <f aca="false">IF(ISBLANK(Template!K80),, join("_",Template!K80:L80))</f>
        <v>0</v>
      </c>
      <c r="J77" s="14" t="n">
        <f aca="false">Template!M80</f>
        <v>0</v>
      </c>
      <c r="L77" s="14" t="e">
        <f aca="false">join(":",I77,J77,K77)</f>
        <v>#NAME?</v>
      </c>
      <c r="M77" s="14" t="n">
        <f aca="false">IF(ISBLANK(Template!O80),, join("_",Template!O80:P80))</f>
        <v>0</v>
      </c>
      <c r="O77" s="14" t="n">
        <f aca="false">Template!Q80</f>
        <v>0</v>
      </c>
    </row>
    <row r="78" customFormat="false" ht="15.75" hidden="false" customHeight="false" outlineLevel="0" collapsed="false">
      <c r="A78" s="6" t="n">
        <v>76</v>
      </c>
      <c r="B78" s="14" t="e">
        <f aca="false">join(",",G78,L78,Q78,V78,AA78,AF78,AK78)</f>
        <v>#NAME?</v>
      </c>
      <c r="C78" s="14" t="n">
        <f aca="false">IF(ISBLANK(Template!H81),, join("_",Template!H81:I81))</f>
        <v>0</v>
      </c>
      <c r="G78" s="14" t="e">
        <f aca="false">join(":",D78,E78,F78)</f>
        <v>#NAME?</v>
      </c>
      <c r="H78" s="14" t="n">
        <f aca="false">IF(ISBLANK(Template!K81),, join("_",Template!K81:L81))</f>
        <v>0</v>
      </c>
      <c r="J78" s="14" t="n">
        <f aca="false">Template!M81</f>
        <v>0</v>
      </c>
      <c r="L78" s="14" t="e">
        <f aca="false">join(":",I78,J78,K78)</f>
        <v>#NAME?</v>
      </c>
      <c r="M78" s="14" t="n">
        <f aca="false">IF(ISBLANK(Template!O81),, join("_",Template!O81:P81))</f>
        <v>0</v>
      </c>
      <c r="O78" s="14" t="n">
        <f aca="false">Template!Q81</f>
        <v>0</v>
      </c>
    </row>
    <row r="79" customFormat="false" ht="15.75" hidden="false" customHeight="false" outlineLevel="0" collapsed="false">
      <c r="A79" s="6" t="n">
        <v>77</v>
      </c>
      <c r="B79" s="14" t="e">
        <f aca="false">join(",",G79,L79,Q79,V79,AA79,AF79,AK79)</f>
        <v>#NAME?</v>
      </c>
      <c r="C79" s="14" t="n">
        <f aca="false">IF(ISBLANK(Template!H82),, join("_",Template!H82:I82))</f>
        <v>0</v>
      </c>
      <c r="G79" s="14" t="e">
        <f aca="false">join(":",D79,E79,F79)</f>
        <v>#NAME?</v>
      </c>
      <c r="H79" s="14" t="n">
        <f aca="false">IF(ISBLANK(Template!K82),, join("_",Template!K82:L82))</f>
        <v>0</v>
      </c>
      <c r="J79" s="14" t="n">
        <f aca="false">Template!M82</f>
        <v>0</v>
      </c>
      <c r="L79" s="14" t="e">
        <f aca="false">join(":",I79,J79,K79)</f>
        <v>#NAME?</v>
      </c>
      <c r="M79" s="14" t="n">
        <f aca="false">IF(ISBLANK(Template!O82),, join("_",Template!O82:P82))</f>
        <v>0</v>
      </c>
      <c r="O79" s="14" t="n">
        <f aca="false">Template!Q82</f>
        <v>0</v>
      </c>
    </row>
    <row r="80" customFormat="false" ht="15.75" hidden="false" customHeight="false" outlineLevel="0" collapsed="false">
      <c r="A80" s="6" t="n">
        <v>78</v>
      </c>
      <c r="B80" s="14" t="e">
        <f aca="false">join(",",G80,L80,Q80,V80,AA80,AF80,AK80)</f>
        <v>#NAME?</v>
      </c>
      <c r="C80" s="14" t="n">
        <f aca="false">IF(ISBLANK(Template!H83),, join("_",Template!H83:I83))</f>
        <v>0</v>
      </c>
      <c r="G80" s="14" t="e">
        <f aca="false">join(":",D80,E80,F80)</f>
        <v>#NAME?</v>
      </c>
      <c r="H80" s="14" t="n">
        <f aca="false">IF(ISBLANK(Template!K83),, join("_",Template!K83:L83))</f>
        <v>0</v>
      </c>
      <c r="J80" s="14" t="n">
        <f aca="false">Template!M83</f>
        <v>0</v>
      </c>
      <c r="L80" s="14" t="e">
        <f aca="false">join(":",I80,J80,K80)</f>
        <v>#NAME?</v>
      </c>
      <c r="M80" s="14" t="n">
        <f aca="false">IF(ISBLANK(Template!O83),, join("_",Template!O83:P83))</f>
        <v>0</v>
      </c>
      <c r="O80" s="14" t="n">
        <f aca="false">Template!Q83</f>
        <v>0</v>
      </c>
    </row>
    <row r="81" customFormat="false" ht="15.75" hidden="false" customHeight="false" outlineLevel="0" collapsed="false">
      <c r="A81" s="6" t="n">
        <v>79</v>
      </c>
      <c r="B81" s="14" t="e">
        <f aca="false">join(",",G81,L81,Q81,V81,AA81,AF81,AK81)</f>
        <v>#NAME?</v>
      </c>
      <c r="C81" s="14" t="n">
        <f aca="false">IF(ISBLANK(Template!H84),, join("_",Template!H84:I84))</f>
        <v>0</v>
      </c>
      <c r="G81" s="14" t="e">
        <f aca="false">join(":",D81,E81,F81)</f>
        <v>#NAME?</v>
      </c>
      <c r="H81" s="14" t="n">
        <f aca="false">IF(ISBLANK(Template!K84),, join("_",Template!K84:L84))</f>
        <v>0</v>
      </c>
      <c r="J81" s="14" t="n">
        <f aca="false">Template!M84</f>
        <v>0</v>
      </c>
      <c r="L81" s="14" t="e">
        <f aca="false">join(":",I81,J81,K81)</f>
        <v>#NAME?</v>
      </c>
      <c r="M81" s="14" t="n">
        <f aca="false">IF(ISBLANK(Template!O84),, join("_",Template!O84:P84))</f>
        <v>0</v>
      </c>
      <c r="O81" s="14" t="n">
        <f aca="false">Template!Q84</f>
        <v>0</v>
      </c>
    </row>
    <row r="82" customFormat="false" ht="15.75" hidden="false" customHeight="false" outlineLevel="0" collapsed="false">
      <c r="A82" s="6" t="n">
        <v>80</v>
      </c>
      <c r="B82" s="14" t="e">
        <f aca="false">join(",",G82,L82,Q82,V82,AA82,AF82,AK82)</f>
        <v>#NAME?</v>
      </c>
      <c r="C82" s="14" t="n">
        <f aca="false">IF(ISBLANK(Template!H85),, join("_",Template!H85:I85))</f>
        <v>0</v>
      </c>
      <c r="G82" s="14" t="e">
        <f aca="false">join(":",D82,E82,F82)</f>
        <v>#NAME?</v>
      </c>
      <c r="H82" s="14" t="n">
        <f aca="false">IF(ISBLANK(Template!K85),, join("_",Template!K85:L85))</f>
        <v>0</v>
      </c>
      <c r="J82" s="14" t="n">
        <f aca="false">Template!M85</f>
        <v>0</v>
      </c>
      <c r="L82" s="14" t="e">
        <f aca="false">join(":",I82,J82,K82)</f>
        <v>#NAME?</v>
      </c>
      <c r="M82" s="14" t="n">
        <f aca="false">IF(ISBLANK(Template!O85),, join("_",Template!O85:P85))</f>
        <v>0</v>
      </c>
      <c r="O82" s="14" t="n">
        <f aca="false">Template!Q85</f>
        <v>0</v>
      </c>
    </row>
    <row r="83" customFormat="false" ht="15.75" hidden="false" customHeight="false" outlineLevel="0" collapsed="false">
      <c r="A83" s="6" t="n">
        <v>81</v>
      </c>
      <c r="B83" s="14" t="e">
        <f aca="false">join(",",G83,L83,Q83,V83,AA83,AF83,AK83)</f>
        <v>#NAME?</v>
      </c>
      <c r="C83" s="14" t="n">
        <f aca="false">IF(ISBLANK(Template!H86),, join("_",Template!H86:I86))</f>
        <v>0</v>
      </c>
      <c r="G83" s="14" t="e">
        <f aca="false">join(":",D83,E83,F83)</f>
        <v>#NAME?</v>
      </c>
      <c r="H83" s="14" t="n">
        <f aca="false">IF(ISBLANK(Template!K86),, join("_",Template!K86:L86))</f>
        <v>0</v>
      </c>
      <c r="J83" s="14" t="n">
        <f aca="false">Template!M86</f>
        <v>0</v>
      </c>
      <c r="L83" s="14" t="e">
        <f aca="false">join(":",I83,J83,K83)</f>
        <v>#NAME?</v>
      </c>
      <c r="M83" s="14" t="n">
        <f aca="false">IF(ISBLANK(Template!O86),, join("_",Template!O86:P86))</f>
        <v>0</v>
      </c>
      <c r="O83" s="14" t="n">
        <f aca="false">Template!Q86</f>
        <v>0</v>
      </c>
    </row>
    <row r="84" customFormat="false" ht="15.75" hidden="false" customHeight="false" outlineLevel="0" collapsed="false">
      <c r="A84" s="6" t="n">
        <v>82</v>
      </c>
      <c r="B84" s="14" t="e">
        <f aca="false">join(",",G84,L84,Q84,V84,AA84,AF84,AK84)</f>
        <v>#NAME?</v>
      </c>
      <c r="C84" s="14" t="n">
        <f aca="false">IF(ISBLANK(Template!H87),, join("_",Template!H87:I87))</f>
        <v>0</v>
      </c>
      <c r="G84" s="14" t="e">
        <f aca="false">join(":",D84,E84,F84)</f>
        <v>#NAME?</v>
      </c>
      <c r="H84" s="14" t="n">
        <f aca="false">IF(ISBLANK(Template!K87),, join("_",Template!K87:L87))</f>
        <v>0</v>
      </c>
      <c r="J84" s="14" t="n">
        <f aca="false">Template!M87</f>
        <v>0</v>
      </c>
      <c r="L84" s="14" t="e">
        <f aca="false">join(":",I84,J84,K84)</f>
        <v>#NAME?</v>
      </c>
      <c r="M84" s="14" t="n">
        <f aca="false">IF(ISBLANK(Template!O87),, join("_",Template!O87:P87))</f>
        <v>0</v>
      </c>
      <c r="O84" s="14" t="n">
        <f aca="false">Template!Q87</f>
        <v>0</v>
      </c>
    </row>
    <row r="85" customFormat="false" ht="15.75" hidden="false" customHeight="false" outlineLevel="0" collapsed="false">
      <c r="A85" s="6" t="n">
        <v>83</v>
      </c>
      <c r="B85" s="14" t="e">
        <f aca="false">join(",",G85,L85,Q85,V85,AA85,AF85,AK85)</f>
        <v>#NAME?</v>
      </c>
      <c r="C85" s="14" t="n">
        <f aca="false">IF(ISBLANK(Template!H88),, join("_",Template!H88:I88))</f>
        <v>0</v>
      </c>
      <c r="G85" s="14" t="e">
        <f aca="false">join(":",D85,E85,F85)</f>
        <v>#NAME?</v>
      </c>
      <c r="H85" s="14" t="n">
        <f aca="false">IF(ISBLANK(Template!K88),, join("_",Template!K88:L88))</f>
        <v>0</v>
      </c>
      <c r="J85" s="14" t="n">
        <f aca="false">Template!M88</f>
        <v>0</v>
      </c>
      <c r="L85" s="14" t="e">
        <f aca="false">join(":",I85,J85,K85)</f>
        <v>#NAME?</v>
      </c>
      <c r="M85" s="14" t="n">
        <f aca="false">IF(ISBLANK(Template!O88),, join("_",Template!O88:P88))</f>
        <v>0</v>
      </c>
      <c r="O85" s="14" t="n">
        <f aca="false">Template!Q88</f>
        <v>0</v>
      </c>
    </row>
    <row r="86" customFormat="false" ht="15.75" hidden="false" customHeight="false" outlineLevel="0" collapsed="false">
      <c r="A86" s="6" t="n">
        <v>84</v>
      </c>
      <c r="B86" s="14" t="e">
        <f aca="false">join(",",G86,L86,Q86,V86,AA86,AF86,AK86)</f>
        <v>#NAME?</v>
      </c>
      <c r="C86" s="14" t="n">
        <f aca="false">IF(ISBLANK(Template!H89),, join("_",Template!H89:I89))</f>
        <v>0</v>
      </c>
      <c r="G86" s="14" t="e">
        <f aca="false">join(":",D86,E86,F86)</f>
        <v>#NAME?</v>
      </c>
      <c r="H86" s="14" t="n">
        <f aca="false">IF(ISBLANK(Template!K89),, join("_",Template!K89:L89))</f>
        <v>0</v>
      </c>
      <c r="J86" s="14" t="n">
        <f aca="false">Template!M89</f>
        <v>0</v>
      </c>
      <c r="L86" s="14" t="e">
        <f aca="false">join(":",I86,J86,K86)</f>
        <v>#NAME?</v>
      </c>
      <c r="M86" s="14" t="n">
        <f aca="false">IF(ISBLANK(Template!O89),, join("_",Template!O89:P89))</f>
        <v>0</v>
      </c>
      <c r="O86" s="14" t="n">
        <f aca="false">Template!Q89</f>
        <v>0</v>
      </c>
    </row>
    <row r="87" customFormat="false" ht="15.75" hidden="false" customHeight="false" outlineLevel="0" collapsed="false">
      <c r="A87" s="6" t="n">
        <v>85</v>
      </c>
      <c r="B87" s="14" t="e">
        <f aca="false">join(",",G87,L87,Q87,V87,AA87,AF87,AK87)</f>
        <v>#NAME?</v>
      </c>
      <c r="C87" s="14" t="n">
        <f aca="false">IF(ISBLANK(Template!H90),, join("_",Template!H90:I90))</f>
        <v>0</v>
      </c>
      <c r="G87" s="14" t="e">
        <f aca="false">join(":",D87,E87,F87)</f>
        <v>#NAME?</v>
      </c>
      <c r="H87" s="14" t="n">
        <f aca="false">IF(ISBLANK(Template!K90),, join("_",Template!K90:L90))</f>
        <v>0</v>
      </c>
      <c r="J87" s="14" t="n">
        <f aca="false">Template!M90</f>
        <v>0</v>
      </c>
      <c r="L87" s="14" t="e">
        <f aca="false">join(":",I87,J87,K87)</f>
        <v>#NAME?</v>
      </c>
      <c r="M87" s="14" t="n">
        <f aca="false">IF(ISBLANK(Template!O90),, join("_",Template!O90:P90))</f>
        <v>0</v>
      </c>
      <c r="O87" s="14" t="n">
        <f aca="false">Template!Q90</f>
        <v>0</v>
      </c>
    </row>
    <row r="88" customFormat="false" ht="15.75" hidden="false" customHeight="false" outlineLevel="0" collapsed="false">
      <c r="A88" s="6" t="n">
        <v>86</v>
      </c>
      <c r="B88" s="14" t="e">
        <f aca="false">join(",",G88,L88,Q88,V88,AA88,AF88,AK88)</f>
        <v>#NAME?</v>
      </c>
      <c r="C88" s="14" t="n">
        <f aca="false">IF(ISBLANK(Template!H91),, join("_",Template!H91:I91))</f>
        <v>0</v>
      </c>
      <c r="G88" s="14" t="e">
        <f aca="false">join(":",D88,E88,F88)</f>
        <v>#NAME?</v>
      </c>
      <c r="H88" s="14" t="n">
        <f aca="false">IF(ISBLANK(Template!K91),, join("_",Template!K91:L91))</f>
        <v>0</v>
      </c>
      <c r="J88" s="14" t="n">
        <f aca="false">Template!M91</f>
        <v>0</v>
      </c>
      <c r="L88" s="14" t="e">
        <f aca="false">join(":",I88,J88,K88)</f>
        <v>#NAME?</v>
      </c>
      <c r="M88" s="14" t="n">
        <f aca="false">IF(ISBLANK(Template!O91),, join("_",Template!O91:P91))</f>
        <v>0</v>
      </c>
      <c r="O88" s="14" t="n">
        <f aca="false">Template!Q91</f>
        <v>0</v>
      </c>
    </row>
    <row r="89" customFormat="false" ht="15.75" hidden="false" customHeight="false" outlineLevel="0" collapsed="false">
      <c r="A89" s="6" t="n">
        <v>87</v>
      </c>
      <c r="B89" s="14" t="e">
        <f aca="false">join(",",G89,L89,Q89,V89,AA89,AF89,AK89)</f>
        <v>#NAME?</v>
      </c>
      <c r="C89" s="14" t="n">
        <f aca="false">IF(ISBLANK(Template!H92),, join("_",Template!H92:I92))</f>
        <v>0</v>
      </c>
      <c r="G89" s="14" t="e">
        <f aca="false">join(":",D89,E89,F89)</f>
        <v>#NAME?</v>
      </c>
      <c r="H89" s="14" t="n">
        <f aca="false">IF(ISBLANK(Template!K92),, join("_",Template!K92:L92))</f>
        <v>0</v>
      </c>
      <c r="J89" s="14" t="n">
        <f aca="false">Template!M92</f>
        <v>0</v>
      </c>
      <c r="L89" s="14" t="e">
        <f aca="false">join(":",I89,J89,K89)</f>
        <v>#NAME?</v>
      </c>
      <c r="M89" s="14" t="n">
        <f aca="false">IF(ISBLANK(Template!O92),, join("_",Template!O92:P92))</f>
        <v>0</v>
      </c>
      <c r="O89" s="14" t="n">
        <f aca="false">Template!Q92</f>
        <v>0</v>
      </c>
    </row>
    <row r="90" customFormat="false" ht="15.75" hidden="false" customHeight="false" outlineLevel="0" collapsed="false">
      <c r="A90" s="6" t="n">
        <v>88</v>
      </c>
      <c r="B90" s="14" t="e">
        <f aca="false">join(",",G90,L90,Q90,V90,AA90,AF90,AK90)</f>
        <v>#NAME?</v>
      </c>
      <c r="C90" s="14" t="n">
        <f aca="false">IF(ISBLANK(Template!H93),, join("_",Template!H93:I93))</f>
        <v>0</v>
      </c>
      <c r="G90" s="14" t="e">
        <f aca="false">join(":",D90,E90,F90)</f>
        <v>#NAME?</v>
      </c>
      <c r="H90" s="14" t="n">
        <f aca="false">IF(ISBLANK(Template!K93),, join("_",Template!K93:L93))</f>
        <v>0</v>
      </c>
      <c r="J90" s="14" t="n">
        <f aca="false">Template!M93</f>
        <v>0</v>
      </c>
      <c r="L90" s="14" t="e">
        <f aca="false">join(":",I90,J90,K90)</f>
        <v>#NAME?</v>
      </c>
      <c r="M90" s="14" t="n">
        <f aca="false">IF(ISBLANK(Template!O93),, join("_",Template!O93:P93))</f>
        <v>0</v>
      </c>
      <c r="O90" s="14" t="n">
        <f aca="false">Template!Q93</f>
        <v>0</v>
      </c>
    </row>
    <row r="91" customFormat="false" ht="15.75" hidden="false" customHeight="false" outlineLevel="0" collapsed="false">
      <c r="A91" s="6" t="n">
        <v>89</v>
      </c>
      <c r="B91" s="14" t="e">
        <f aca="false">join(",",G91,L91,Q91,V91,AA91,AF91,AK91)</f>
        <v>#NAME?</v>
      </c>
      <c r="C91" s="14" t="n">
        <f aca="false">IF(ISBLANK(Template!H94),, join("_",Template!H94:I94))</f>
        <v>0</v>
      </c>
      <c r="G91" s="14" t="e">
        <f aca="false">join(":",D91,E91,F91)</f>
        <v>#NAME?</v>
      </c>
      <c r="H91" s="14" t="n">
        <f aca="false">IF(ISBLANK(Template!K94),, join("_",Template!K94:L94))</f>
        <v>0</v>
      </c>
      <c r="J91" s="14" t="n">
        <f aca="false">Template!M94</f>
        <v>0</v>
      </c>
      <c r="L91" s="14" t="e">
        <f aca="false">join(":",I91,J91,K91)</f>
        <v>#NAME?</v>
      </c>
      <c r="M91" s="14" t="n">
        <f aca="false">IF(ISBLANK(Template!O94),, join("_",Template!O94:P94))</f>
        <v>0</v>
      </c>
      <c r="O91" s="14" t="n">
        <f aca="false">Template!Q94</f>
        <v>0</v>
      </c>
    </row>
    <row r="92" customFormat="false" ht="15.75" hidden="false" customHeight="false" outlineLevel="0" collapsed="false">
      <c r="A92" s="6" t="n">
        <v>90</v>
      </c>
      <c r="B92" s="14" t="e">
        <f aca="false">join(",",G92,L92,Q92,V92,AA92,AF92,AK92)</f>
        <v>#NAME?</v>
      </c>
      <c r="C92" s="14" t="n">
        <f aca="false">IF(ISBLANK(Template!H95),, join("_",Template!H95:I95))</f>
        <v>0</v>
      </c>
      <c r="G92" s="14" t="e">
        <f aca="false">join(":",D92,E92,F92)</f>
        <v>#NAME?</v>
      </c>
      <c r="H92" s="14" t="n">
        <f aca="false">IF(ISBLANK(Template!K95),, join("_",Template!K95:L95))</f>
        <v>0</v>
      </c>
      <c r="J92" s="14" t="n">
        <f aca="false">Template!M95</f>
        <v>0</v>
      </c>
      <c r="L92" s="14" t="e">
        <f aca="false">join(":",I92,J92,K92)</f>
        <v>#NAME?</v>
      </c>
      <c r="M92" s="14" t="n">
        <f aca="false">IF(ISBLANK(Template!O95),, join("_",Template!O95:P95))</f>
        <v>0</v>
      </c>
      <c r="O92" s="14" t="n">
        <f aca="false">Template!Q95</f>
        <v>0</v>
      </c>
    </row>
    <row r="93" customFormat="false" ht="15.75" hidden="false" customHeight="false" outlineLevel="0" collapsed="false">
      <c r="A93" s="6" t="n">
        <v>91</v>
      </c>
      <c r="B93" s="14" t="e">
        <f aca="false">join(",",G93,L93,Q93,V93,AA93,AF93,AK93)</f>
        <v>#NAME?</v>
      </c>
      <c r="C93" s="14" t="n">
        <f aca="false">IF(ISBLANK(Template!H96),, join("_",Template!H96:I96))</f>
        <v>0</v>
      </c>
      <c r="G93" s="14" t="e">
        <f aca="false">join(":",D93,E93,F93)</f>
        <v>#NAME?</v>
      </c>
      <c r="H93" s="14" t="n">
        <f aca="false">IF(ISBLANK(Template!K96),, join("_",Template!K96:L96))</f>
        <v>0</v>
      </c>
      <c r="J93" s="14" t="n">
        <f aca="false">Template!M96</f>
        <v>0</v>
      </c>
      <c r="L93" s="14" t="e">
        <f aca="false">join(":",I93,J93,K93)</f>
        <v>#NAME?</v>
      </c>
      <c r="M93" s="14" t="n">
        <f aca="false">IF(ISBLANK(Template!O96),, join("_",Template!O96:P96))</f>
        <v>0</v>
      </c>
      <c r="O93" s="14" t="n">
        <f aca="false">Template!Q96</f>
        <v>0</v>
      </c>
    </row>
    <row r="94" customFormat="false" ht="15.75" hidden="false" customHeight="false" outlineLevel="0" collapsed="false">
      <c r="A94" s="6" t="n">
        <v>92</v>
      </c>
      <c r="B94" s="14" t="e">
        <f aca="false">join(",",G94,L94,Q94,V94,AA94,AF94,AK94)</f>
        <v>#NAME?</v>
      </c>
      <c r="C94" s="14" t="n">
        <f aca="false">IF(ISBLANK(Template!H97),, join("_",Template!H97:I97))</f>
        <v>0</v>
      </c>
      <c r="G94" s="14" t="e">
        <f aca="false">join(":",D94,E94,F94)</f>
        <v>#NAME?</v>
      </c>
      <c r="H94" s="14" t="n">
        <f aca="false">IF(ISBLANK(Template!K97),, join("_",Template!K97:L97))</f>
        <v>0</v>
      </c>
      <c r="J94" s="14" t="n">
        <f aca="false">Template!M97</f>
        <v>0</v>
      </c>
      <c r="L94" s="14" t="e">
        <f aca="false">join(":",I94,J94,K94)</f>
        <v>#NAME?</v>
      </c>
      <c r="M94" s="14" t="n">
        <f aca="false">IF(ISBLANK(Template!O97),, join("_",Template!O97:P97))</f>
        <v>0</v>
      </c>
      <c r="O94" s="14" t="n">
        <f aca="false">Template!Q97</f>
        <v>0</v>
      </c>
    </row>
    <row r="95" customFormat="false" ht="15.75" hidden="false" customHeight="false" outlineLevel="0" collapsed="false">
      <c r="A95" s="6" t="n">
        <v>93</v>
      </c>
      <c r="B95" s="14" t="e">
        <f aca="false">join(",",G95,L95,Q95,V95,AA95,AF95,AK95)</f>
        <v>#NAME?</v>
      </c>
      <c r="C95" s="14" t="n">
        <f aca="false">IF(ISBLANK(Template!H98),, join("_",Template!H98:I98))</f>
        <v>0</v>
      </c>
      <c r="G95" s="14" t="e">
        <f aca="false">join(":",D95,E95,F95)</f>
        <v>#NAME?</v>
      </c>
      <c r="H95" s="14" t="n">
        <f aca="false">IF(ISBLANK(Template!K98),, join("_",Template!K98:L98))</f>
        <v>0</v>
      </c>
      <c r="J95" s="14" t="n">
        <f aca="false">Template!M98</f>
        <v>0</v>
      </c>
      <c r="L95" s="14" t="e">
        <f aca="false">join(":",I95,J95,K95)</f>
        <v>#NAME?</v>
      </c>
      <c r="M95" s="14" t="n">
        <f aca="false">IF(ISBLANK(Template!O98),, join("_",Template!O98:P98))</f>
        <v>0</v>
      </c>
      <c r="O95" s="14" t="n">
        <f aca="false">Template!Q98</f>
        <v>0</v>
      </c>
    </row>
    <row r="96" customFormat="false" ht="15.75" hidden="false" customHeight="false" outlineLevel="0" collapsed="false">
      <c r="A96" s="6" t="n">
        <v>94</v>
      </c>
      <c r="B96" s="14" t="e">
        <f aca="false">join(",",G96,L96,Q96,V96,AA96,AF96,AK96)</f>
        <v>#NAME?</v>
      </c>
      <c r="C96" s="14" t="n">
        <f aca="false">IF(ISBLANK(Template!H99),, join("_",Template!H99:I99))</f>
        <v>0</v>
      </c>
      <c r="G96" s="14" t="e">
        <f aca="false">join(":",D96,E96,F96)</f>
        <v>#NAME?</v>
      </c>
      <c r="H96" s="14" t="n">
        <f aca="false">IF(ISBLANK(Template!K99),, join("_",Template!K99:L99))</f>
        <v>0</v>
      </c>
      <c r="J96" s="14" t="n">
        <f aca="false">Template!M99</f>
        <v>0</v>
      </c>
      <c r="L96" s="14" t="e">
        <f aca="false">join(":",I96,J96,K96)</f>
        <v>#NAME?</v>
      </c>
      <c r="M96" s="14" t="n">
        <f aca="false">IF(ISBLANK(Template!O99),, join("_",Template!O99:P99))</f>
        <v>0</v>
      </c>
      <c r="O96" s="14" t="n">
        <f aca="false">Template!Q99</f>
        <v>0</v>
      </c>
    </row>
    <row r="97" customFormat="false" ht="15.75" hidden="false" customHeight="false" outlineLevel="0" collapsed="false">
      <c r="A97" s="6" t="n">
        <v>95</v>
      </c>
      <c r="B97" s="14" t="e">
        <f aca="false">join(",",G97,L97,Q97,V97,AA97,AF97,AK97)</f>
        <v>#NAME?</v>
      </c>
      <c r="C97" s="14" t="n">
        <f aca="false">IF(ISBLANK(Template!H100),, join("_",Template!H100:I100))</f>
        <v>0</v>
      </c>
      <c r="G97" s="14" t="e">
        <f aca="false">join(":",D97,E97,F97)</f>
        <v>#NAME?</v>
      </c>
      <c r="H97" s="14" t="n">
        <f aca="false">IF(ISBLANK(Template!K100),, join("_",Template!K100:L100))</f>
        <v>0</v>
      </c>
      <c r="J97" s="14" t="n">
        <f aca="false">Template!M100</f>
        <v>0</v>
      </c>
      <c r="L97" s="14" t="e">
        <f aca="false">join(":",I97,J97,K97)</f>
        <v>#NAME?</v>
      </c>
      <c r="M97" s="14" t="n">
        <f aca="false">IF(ISBLANK(Template!O100),, join("_",Template!O100:P100))</f>
        <v>0</v>
      </c>
      <c r="O97" s="14" t="n">
        <f aca="false">Template!Q100</f>
        <v>0</v>
      </c>
    </row>
    <row r="98" customFormat="false" ht="15.75" hidden="false" customHeight="false" outlineLevel="0" collapsed="false">
      <c r="A98" s="6" t="n">
        <v>96</v>
      </c>
      <c r="B98" s="14" t="e">
        <f aca="false">join(",",G98,L98,Q98,V98,AA98,AF98,AK98)</f>
        <v>#NAME?</v>
      </c>
      <c r="C98" s="14" t="n">
        <f aca="false">IF(ISBLANK(Template!H101),, join("_",Template!H101:I101))</f>
        <v>0</v>
      </c>
      <c r="G98" s="14" t="e">
        <f aca="false">join(":",D98,E98,F98)</f>
        <v>#NAME?</v>
      </c>
      <c r="H98" s="14" t="n">
        <f aca="false">IF(ISBLANK(Template!K101),, join("_",Template!K101:L101))</f>
        <v>0</v>
      </c>
      <c r="J98" s="14" t="n">
        <f aca="false">Template!M101</f>
        <v>0</v>
      </c>
      <c r="L98" s="14" t="e">
        <f aca="false">join(":",I98,J98,K98)</f>
        <v>#NAME?</v>
      </c>
      <c r="M98" s="14" t="n">
        <f aca="false">IF(ISBLANK(Template!O101),, join("_",Template!O101:P101))</f>
        <v>0</v>
      </c>
      <c r="O98" s="14" t="n">
        <f aca="false">Template!Q101</f>
        <v>0</v>
      </c>
    </row>
    <row r="99" customFormat="false" ht="15.75" hidden="false" customHeight="false" outlineLevel="0" collapsed="false">
      <c r="A99" s="6" t="n">
        <v>97</v>
      </c>
      <c r="B99" s="14" t="e">
        <f aca="false">join(",",G99,L99,Q99,V99,AA99,AF99,AK99)</f>
        <v>#NAME?</v>
      </c>
      <c r="C99" s="14" t="n">
        <f aca="false">IF(ISBLANK(Template!H102),, join("_",Template!H102:I102))</f>
        <v>0</v>
      </c>
      <c r="G99" s="14" t="e">
        <f aca="false">join(":",D99,E99,F99)</f>
        <v>#NAME?</v>
      </c>
      <c r="H99" s="14" t="n">
        <f aca="false">IF(ISBLANK(Template!K102),, join("_",Template!K102:L102))</f>
        <v>0</v>
      </c>
      <c r="J99" s="14" t="n">
        <f aca="false">Template!M102</f>
        <v>0</v>
      </c>
      <c r="L99" s="14" t="e">
        <f aca="false">join(":",I99,J99,K99)</f>
        <v>#NAME?</v>
      </c>
      <c r="M99" s="14" t="n">
        <f aca="false">IF(ISBLANK(Template!O102),, join("_",Template!O102:P102))</f>
        <v>0</v>
      </c>
      <c r="O99" s="14" t="n">
        <f aca="false">Template!Q102</f>
        <v>0</v>
      </c>
    </row>
    <row r="100" customFormat="false" ht="15.75" hidden="false" customHeight="false" outlineLevel="0" collapsed="false">
      <c r="A100" s="6" t="n">
        <v>98</v>
      </c>
      <c r="B100" s="14" t="e">
        <f aca="false">join(",",G100,L100,Q100,V100,AA100,AF100,AK100)</f>
        <v>#NAME?</v>
      </c>
      <c r="C100" s="14" t="n">
        <f aca="false">IF(ISBLANK(Template!H103),, join("_",Template!H103:I103))</f>
        <v>0</v>
      </c>
      <c r="G100" s="14" t="e">
        <f aca="false">join(":",D100,E100,F100)</f>
        <v>#NAME?</v>
      </c>
      <c r="H100" s="14" t="n">
        <f aca="false">IF(ISBLANK(Template!K103),, join("_",Template!K103:L103))</f>
        <v>0</v>
      </c>
      <c r="J100" s="14" t="n">
        <f aca="false">Template!M103</f>
        <v>0</v>
      </c>
      <c r="L100" s="14" t="e">
        <f aca="false">join(":",I100,J100,K100)</f>
        <v>#NAME?</v>
      </c>
      <c r="M100" s="14" t="n">
        <f aca="false">IF(ISBLANK(Template!O103),, join("_",Template!O103:P103))</f>
        <v>0</v>
      </c>
      <c r="O100" s="14" t="n">
        <f aca="false">Template!Q103</f>
        <v>0</v>
      </c>
    </row>
    <row r="101" customFormat="false" ht="15.75" hidden="false" customHeight="false" outlineLevel="0" collapsed="false">
      <c r="A101" s="6" t="n">
        <v>99</v>
      </c>
      <c r="B101" s="14" t="e">
        <f aca="false">join(",",G101,L101,Q101,V101,AA101,AF101,AK101)</f>
        <v>#NAME?</v>
      </c>
      <c r="C101" s="14" t="n">
        <f aca="false">IF(ISBLANK(Template!H104),, join("_",Template!H104:I104))</f>
        <v>0</v>
      </c>
      <c r="G101" s="14" t="e">
        <f aca="false">join(":",D101,E101,F101)</f>
        <v>#NAME?</v>
      </c>
      <c r="H101" s="14" t="n">
        <f aca="false">IF(ISBLANK(Template!K104),, join("_",Template!K104:L104))</f>
        <v>0</v>
      </c>
      <c r="J101" s="14" t="n">
        <f aca="false">Template!M104</f>
        <v>0</v>
      </c>
      <c r="L101" s="14" t="e">
        <f aca="false">join(":",I101,J101,K101)</f>
        <v>#NAME?</v>
      </c>
      <c r="M101" s="14" t="n">
        <f aca="false">IF(ISBLANK(Template!O104),, join("_",Template!O104:P104))</f>
        <v>0</v>
      </c>
      <c r="O101" s="14" t="n">
        <f aca="false">Template!Q104</f>
        <v>0</v>
      </c>
    </row>
    <row r="102" customFormat="false" ht="15.75" hidden="false" customHeight="false" outlineLevel="0" collapsed="false">
      <c r="A102" s="6" t="n">
        <v>100</v>
      </c>
      <c r="B102" s="14" t="e">
        <f aca="false">join(",",G102,L102,Q102,V102,AA102,AF102,AK102)</f>
        <v>#NAME?</v>
      </c>
      <c r="C102" s="14" t="n">
        <f aca="false">IF(ISBLANK(Template!H105),, join("_",Template!H105:I105))</f>
        <v>0</v>
      </c>
      <c r="G102" s="14" t="e">
        <f aca="false">join(":",D102,E102,F102)</f>
        <v>#NAME?</v>
      </c>
      <c r="H102" s="14" t="n">
        <f aca="false">IF(ISBLANK(Template!K105),, join("_",Template!K105:L105))</f>
        <v>0</v>
      </c>
      <c r="J102" s="14" t="n">
        <f aca="false">Template!M105</f>
        <v>0</v>
      </c>
      <c r="L102" s="14" t="e">
        <f aca="false">join(":",I102,J102,K102)</f>
        <v>#NAME?</v>
      </c>
      <c r="M102" s="14" t="n">
        <f aca="false">IF(ISBLANK(Template!O105),, join("_",Template!O105:P105))</f>
        <v>0</v>
      </c>
      <c r="O102" s="14" t="n">
        <f aca="false">Template!Q105</f>
        <v>0</v>
      </c>
    </row>
    <row r="103" customFormat="false" ht="15.75" hidden="false" customHeight="false" outlineLevel="0" collapsed="false">
      <c r="A103" s="6" t="n">
        <v>101</v>
      </c>
      <c r="B103" s="14" t="e">
        <f aca="false">join(",",G103,L103,Q103,V103,AA103,AF103,AK103)</f>
        <v>#NAME?</v>
      </c>
      <c r="C103" s="14" t="n">
        <f aca="false">IF(ISBLANK(Template!H106),, join("_",Template!H106:I106))</f>
        <v>0</v>
      </c>
      <c r="G103" s="14" t="e">
        <f aca="false">join(":",D103,E103,F103)</f>
        <v>#NAME?</v>
      </c>
      <c r="H103" s="14" t="n">
        <f aca="false">IF(ISBLANK(Template!K106),, join("_",Template!K106:L106))</f>
        <v>0</v>
      </c>
      <c r="J103" s="14" t="n">
        <f aca="false">Template!M106</f>
        <v>0</v>
      </c>
      <c r="L103" s="14" t="e">
        <f aca="false">join(":",I103,J103,K103)</f>
        <v>#NAME?</v>
      </c>
      <c r="M103" s="14" t="n">
        <f aca="false">IF(ISBLANK(Template!O106),, join("_",Template!O106:P106))</f>
        <v>0</v>
      </c>
      <c r="O103" s="14" t="n">
        <f aca="false">Template!Q106</f>
        <v>0</v>
      </c>
    </row>
    <row r="104" customFormat="false" ht="15.75" hidden="false" customHeight="false" outlineLevel="0" collapsed="false">
      <c r="A104" s="6" t="n">
        <v>102</v>
      </c>
      <c r="B104" s="14" t="e">
        <f aca="false">join(",",G104,L104,Q104,V104,AA104,AF104,AK104)</f>
        <v>#NAME?</v>
      </c>
      <c r="C104" s="14" t="n">
        <f aca="false">IF(ISBLANK(Template!H107),, join("_",Template!H107:I107))</f>
        <v>0</v>
      </c>
      <c r="G104" s="14" t="e">
        <f aca="false">join(":",D104,E104,F104)</f>
        <v>#NAME?</v>
      </c>
      <c r="H104" s="14" t="n">
        <f aca="false">IF(ISBLANK(Template!K107),, join("_",Template!K107:L107))</f>
        <v>0</v>
      </c>
      <c r="J104" s="14" t="n">
        <f aca="false">Template!M107</f>
        <v>0</v>
      </c>
      <c r="L104" s="14" t="e">
        <f aca="false">join(":",I104,J104,K104)</f>
        <v>#NAME?</v>
      </c>
      <c r="M104" s="14" t="n">
        <f aca="false">IF(ISBLANK(Template!O107),, join("_",Template!O107:P107))</f>
        <v>0</v>
      </c>
      <c r="O104" s="14" t="n">
        <f aca="false">Template!Q107</f>
        <v>0</v>
      </c>
    </row>
    <row r="105" customFormat="false" ht="15.75" hidden="false" customHeight="false" outlineLevel="0" collapsed="false">
      <c r="A105" s="6" t="n">
        <v>103</v>
      </c>
      <c r="B105" s="14" t="e">
        <f aca="false">join(",",G105,L105,Q105,V105,AA105,AF105,AK105)</f>
        <v>#NAME?</v>
      </c>
      <c r="C105" s="14" t="n">
        <f aca="false">IF(ISBLANK(Template!H108),, join("_",Template!H108:I108))</f>
        <v>0</v>
      </c>
      <c r="G105" s="14" t="e">
        <f aca="false">join(":",D105,E105,F105)</f>
        <v>#NAME?</v>
      </c>
      <c r="H105" s="14" t="n">
        <f aca="false">IF(ISBLANK(Template!K108),, join("_",Template!K108:L108))</f>
        <v>0</v>
      </c>
      <c r="J105" s="14" t="n">
        <f aca="false">Template!M108</f>
        <v>0</v>
      </c>
      <c r="L105" s="14" t="e">
        <f aca="false">join(":",I105,J105,K105)</f>
        <v>#NAME?</v>
      </c>
      <c r="M105" s="14" t="n">
        <f aca="false">IF(ISBLANK(Template!O108),, join("_",Template!O108:P108))</f>
        <v>0</v>
      </c>
      <c r="O105" s="14" t="n">
        <f aca="false">Template!Q108</f>
        <v>0</v>
      </c>
    </row>
    <row r="106" customFormat="false" ht="15.75" hidden="false" customHeight="false" outlineLevel="0" collapsed="false">
      <c r="A106" s="6" t="n">
        <v>104</v>
      </c>
      <c r="B106" s="14" t="e">
        <f aca="false">join(",",G106,L106,Q106,V106,AA106,AF106,AK106)</f>
        <v>#NAME?</v>
      </c>
      <c r="C106" s="14" t="n">
        <f aca="false">IF(ISBLANK(Template!H109),, join("_",Template!H109:I109))</f>
        <v>0</v>
      </c>
      <c r="G106" s="14" t="e">
        <f aca="false">join(":",D106,E106,F106)</f>
        <v>#NAME?</v>
      </c>
      <c r="H106" s="14" t="n">
        <f aca="false">IF(ISBLANK(Template!K109),, join("_",Template!K109:L109))</f>
        <v>0</v>
      </c>
      <c r="J106" s="14" t="n">
        <f aca="false">Template!M109</f>
        <v>0</v>
      </c>
      <c r="L106" s="14" t="e">
        <f aca="false">join(":",I106,J106,K106)</f>
        <v>#NAME?</v>
      </c>
      <c r="M106" s="14" t="n">
        <f aca="false">IF(ISBLANK(Template!O109),, join("_",Template!O109:P109))</f>
        <v>0</v>
      </c>
      <c r="O106" s="14" t="n">
        <f aca="false">Template!Q109</f>
        <v>0</v>
      </c>
    </row>
    <row r="107" customFormat="false" ht="15.75" hidden="false" customHeight="false" outlineLevel="0" collapsed="false">
      <c r="A107" s="6" t="n">
        <v>105</v>
      </c>
      <c r="B107" s="14" t="e">
        <f aca="false">join(",",G107,L107,Q107,V107,AA107,AF107,AK107)</f>
        <v>#NAME?</v>
      </c>
      <c r="C107" s="14" t="n">
        <f aca="false">IF(ISBLANK(Template!H110),, join("_",Template!H110:I110))</f>
        <v>0</v>
      </c>
      <c r="G107" s="14" t="e">
        <f aca="false">join(":",D107,E107,F107)</f>
        <v>#NAME?</v>
      </c>
      <c r="H107" s="14" t="n">
        <f aca="false">IF(ISBLANK(Template!K110),, join("_",Template!K110:L110))</f>
        <v>0</v>
      </c>
      <c r="J107" s="14" t="n">
        <f aca="false">Template!M110</f>
        <v>0</v>
      </c>
      <c r="L107" s="14" t="e">
        <f aca="false">join(":",I107,J107,K107)</f>
        <v>#NAME?</v>
      </c>
      <c r="M107" s="14" t="n">
        <f aca="false">IF(ISBLANK(Template!O110),, join("_",Template!O110:P110))</f>
        <v>0</v>
      </c>
      <c r="O107" s="14" t="n">
        <f aca="false">Template!Q110</f>
        <v>0</v>
      </c>
    </row>
    <row r="108" customFormat="false" ht="15.75" hidden="false" customHeight="false" outlineLevel="0" collapsed="false">
      <c r="A108" s="6" t="n">
        <v>106</v>
      </c>
      <c r="B108" s="14" t="e">
        <f aca="false">join(",",G108,L108,Q108,V108,AA108,AF108,AK108)</f>
        <v>#NAME?</v>
      </c>
      <c r="C108" s="14" t="n">
        <f aca="false">IF(ISBLANK(Template!H111),, join("_",Template!H111:I111))</f>
        <v>0</v>
      </c>
      <c r="G108" s="14" t="e">
        <f aca="false">join(":",D108,E108,F108)</f>
        <v>#NAME?</v>
      </c>
      <c r="H108" s="14" t="n">
        <f aca="false">IF(ISBLANK(Template!K111),, join("_",Template!K111:L111))</f>
        <v>0</v>
      </c>
      <c r="J108" s="14" t="n">
        <f aca="false">Template!M111</f>
        <v>0</v>
      </c>
      <c r="L108" s="14" t="e">
        <f aca="false">join(":",I108,J108,K108)</f>
        <v>#NAME?</v>
      </c>
      <c r="M108" s="14" t="n">
        <f aca="false">IF(ISBLANK(Template!O111),, join("_",Template!O111:P111))</f>
        <v>0</v>
      </c>
      <c r="O108" s="14" t="n">
        <f aca="false">Template!Q111</f>
        <v>0</v>
      </c>
    </row>
    <row r="109" customFormat="false" ht="15.75" hidden="false" customHeight="false" outlineLevel="0" collapsed="false">
      <c r="A109" s="6" t="n">
        <v>107</v>
      </c>
      <c r="B109" s="14" t="e">
        <f aca="false">join(",",G109,L109,Q109,V109,AA109,AF109,AK109)</f>
        <v>#NAME?</v>
      </c>
      <c r="C109" s="14" t="n">
        <f aca="false">IF(ISBLANK(Template!H112),, join("_",Template!H112:I112))</f>
        <v>0</v>
      </c>
      <c r="G109" s="14" t="e">
        <f aca="false">join(":",D109,E109,F109)</f>
        <v>#NAME?</v>
      </c>
      <c r="H109" s="14" t="n">
        <f aca="false">IF(ISBLANK(Template!K112),, join("_",Template!K112:L112))</f>
        <v>0</v>
      </c>
      <c r="J109" s="14" t="n">
        <f aca="false">Template!M112</f>
        <v>0</v>
      </c>
      <c r="L109" s="14" t="e">
        <f aca="false">join(":",I109,J109,K109)</f>
        <v>#NAME?</v>
      </c>
      <c r="M109" s="14" t="n">
        <f aca="false">IF(ISBLANK(Template!O112),, join("_",Template!O112:P112))</f>
        <v>0</v>
      </c>
      <c r="O109" s="14" t="n">
        <f aca="false">Template!Q112</f>
        <v>0</v>
      </c>
    </row>
    <row r="110" customFormat="false" ht="15.75" hidden="false" customHeight="false" outlineLevel="0" collapsed="false">
      <c r="A110" s="6" t="n">
        <v>108</v>
      </c>
      <c r="B110" s="14" t="e">
        <f aca="false">join(",",G110,L110,Q110,V110,AA110,AF110,AK110)</f>
        <v>#NAME?</v>
      </c>
      <c r="C110" s="14" t="n">
        <f aca="false">IF(ISBLANK(Template!H113),, join("_",Template!H113:I113))</f>
        <v>0</v>
      </c>
      <c r="G110" s="14" t="e">
        <f aca="false">join(":",D110,E110,F110)</f>
        <v>#NAME?</v>
      </c>
      <c r="H110" s="14" t="n">
        <f aca="false">IF(ISBLANK(Template!K113),, join("_",Template!K113:L113))</f>
        <v>0</v>
      </c>
      <c r="J110" s="14" t="n">
        <f aca="false">Template!M113</f>
        <v>0</v>
      </c>
      <c r="L110" s="14" t="e">
        <f aca="false">join(":",I110,J110,K110)</f>
        <v>#NAME?</v>
      </c>
      <c r="M110" s="14" t="n">
        <f aca="false">IF(ISBLANK(Template!O113),, join("_",Template!O113:P113))</f>
        <v>0</v>
      </c>
      <c r="O110" s="14" t="n">
        <f aca="false">Template!Q113</f>
        <v>0</v>
      </c>
    </row>
    <row r="111" customFormat="false" ht="15.75" hidden="false" customHeight="false" outlineLevel="0" collapsed="false">
      <c r="A111" s="6" t="n">
        <v>109</v>
      </c>
      <c r="B111" s="14" t="e">
        <f aca="false">join(",",G111,L111,Q111,V111,AA111,AF111,AK111)</f>
        <v>#NAME?</v>
      </c>
      <c r="C111" s="14" t="n">
        <f aca="false">IF(ISBLANK(Template!H114),, join("_",Template!H114:I114))</f>
        <v>0</v>
      </c>
      <c r="G111" s="14" t="e">
        <f aca="false">join(":",D111,E111,F111)</f>
        <v>#NAME?</v>
      </c>
      <c r="H111" s="14" t="n">
        <f aca="false">IF(ISBLANK(Template!K114),, join("_",Template!K114:L114))</f>
        <v>0</v>
      </c>
      <c r="J111" s="14" t="n">
        <f aca="false">Template!M114</f>
        <v>0</v>
      </c>
      <c r="L111" s="14" t="e">
        <f aca="false">join(":",I111,J111,K111)</f>
        <v>#NAME?</v>
      </c>
      <c r="M111" s="14" t="n">
        <f aca="false">IF(ISBLANK(Template!O114),, join("_",Template!O114:P114))</f>
        <v>0</v>
      </c>
      <c r="O111" s="14" t="n">
        <f aca="false">Template!Q114</f>
        <v>0</v>
      </c>
    </row>
    <row r="112" customFormat="false" ht="15.75" hidden="false" customHeight="false" outlineLevel="0" collapsed="false">
      <c r="A112" s="6" t="n">
        <v>110</v>
      </c>
      <c r="B112" s="14" t="e">
        <f aca="false">join(",",G112,L112,Q112,V112,AA112,AF112,AK112)</f>
        <v>#NAME?</v>
      </c>
      <c r="C112" s="14" t="n">
        <f aca="false">IF(ISBLANK(Template!H115),, join("_",Template!H115:I115))</f>
        <v>0</v>
      </c>
      <c r="G112" s="14" t="e">
        <f aca="false">join(":",D112,E112,F112)</f>
        <v>#NAME?</v>
      </c>
      <c r="H112" s="14" t="n">
        <f aca="false">IF(ISBLANK(Template!K115),, join("_",Template!K115:L115))</f>
        <v>0</v>
      </c>
      <c r="J112" s="14" t="n">
        <f aca="false">Template!M115</f>
        <v>0</v>
      </c>
      <c r="L112" s="14" t="e">
        <f aca="false">join(":",I112,J112,K112)</f>
        <v>#NAME?</v>
      </c>
      <c r="M112" s="14" t="n">
        <f aca="false">IF(ISBLANK(Template!O115),, join("_",Template!O115:P115))</f>
        <v>0</v>
      </c>
      <c r="O112" s="14" t="n">
        <f aca="false">Template!Q115</f>
        <v>0</v>
      </c>
    </row>
    <row r="113" customFormat="false" ht="15.75" hidden="false" customHeight="false" outlineLevel="0" collapsed="false">
      <c r="A113" s="6" t="n">
        <v>111</v>
      </c>
      <c r="B113" s="14" t="e">
        <f aca="false">join(",",G113,L113,Q113,V113,AA113,AF113,AK113)</f>
        <v>#NAME?</v>
      </c>
      <c r="C113" s="14" t="n">
        <f aca="false">IF(ISBLANK(Template!H116),, join("_",Template!H116:I116))</f>
        <v>0</v>
      </c>
      <c r="G113" s="14" t="e">
        <f aca="false">join(":",D113,E113,F113)</f>
        <v>#NAME?</v>
      </c>
      <c r="H113" s="14" t="n">
        <f aca="false">IF(ISBLANK(Template!K116),, join("_",Template!K116:L116))</f>
        <v>0</v>
      </c>
      <c r="J113" s="14" t="n">
        <f aca="false">Template!M116</f>
        <v>0</v>
      </c>
      <c r="L113" s="14" t="e">
        <f aca="false">join(":",I113,J113,K113)</f>
        <v>#NAME?</v>
      </c>
      <c r="M113" s="14" t="n">
        <f aca="false">IF(ISBLANK(Template!O116),, join("_",Template!O116:P116))</f>
        <v>0</v>
      </c>
      <c r="O113" s="14" t="n">
        <f aca="false">Template!Q116</f>
        <v>0</v>
      </c>
    </row>
    <row r="114" customFormat="false" ht="15.75" hidden="false" customHeight="false" outlineLevel="0" collapsed="false">
      <c r="A114" s="6" t="n">
        <v>112</v>
      </c>
      <c r="B114" s="14" t="e">
        <f aca="false">join(",",G114,L114,Q114,V114,AA114,AF114,AK114)</f>
        <v>#NAME?</v>
      </c>
      <c r="C114" s="14" t="n">
        <f aca="false">IF(ISBLANK(Template!H117),, join("_",Template!H117:I117))</f>
        <v>0</v>
      </c>
      <c r="G114" s="14" t="e">
        <f aca="false">join(":",D114,E114,F114)</f>
        <v>#NAME?</v>
      </c>
      <c r="H114" s="14" t="n">
        <f aca="false">IF(ISBLANK(Template!K117),, join("_",Template!K117:L117))</f>
        <v>0</v>
      </c>
      <c r="J114" s="14" t="n">
        <f aca="false">Template!M117</f>
        <v>0</v>
      </c>
      <c r="L114" s="14" t="e">
        <f aca="false">join(":",I114,J114,K114)</f>
        <v>#NAME?</v>
      </c>
      <c r="M114" s="14" t="n">
        <f aca="false">IF(ISBLANK(Template!O117),, join("_",Template!O117:P117))</f>
        <v>0</v>
      </c>
      <c r="O114" s="14" t="n">
        <f aca="false">Template!Q117</f>
        <v>0</v>
      </c>
    </row>
    <row r="115" customFormat="false" ht="15.75" hidden="false" customHeight="false" outlineLevel="0" collapsed="false">
      <c r="A115" s="6" t="n">
        <v>113</v>
      </c>
      <c r="B115" s="14" t="e">
        <f aca="false">join(",",G115,L115,Q115,V115,AA115,AF115,AK115)</f>
        <v>#NAME?</v>
      </c>
      <c r="C115" s="14" t="n">
        <f aca="false">IF(ISBLANK(Template!H118),, join("_",Template!H118:I118))</f>
        <v>0</v>
      </c>
      <c r="G115" s="14" t="e">
        <f aca="false">join(":",D115,E115,F115)</f>
        <v>#NAME?</v>
      </c>
      <c r="H115" s="14" t="n">
        <f aca="false">IF(ISBLANK(Template!K118),, join("_",Template!K118:L118))</f>
        <v>0</v>
      </c>
      <c r="J115" s="14" t="n">
        <f aca="false">Template!M118</f>
        <v>0</v>
      </c>
      <c r="L115" s="14" t="e">
        <f aca="false">join(":",I115,J115,K115)</f>
        <v>#NAME?</v>
      </c>
      <c r="M115" s="14" t="n">
        <f aca="false">IF(ISBLANK(Template!O118),, join("_",Template!O118:P118))</f>
        <v>0</v>
      </c>
      <c r="O115" s="14" t="n">
        <f aca="false">Template!Q118</f>
        <v>0</v>
      </c>
    </row>
    <row r="116" customFormat="false" ht="15.75" hidden="false" customHeight="false" outlineLevel="0" collapsed="false">
      <c r="A116" s="6" t="n">
        <v>114</v>
      </c>
      <c r="B116" s="14" t="e">
        <f aca="false">join(",",G116,L116,Q116,V116,AA116,AF116,AK116)</f>
        <v>#NAME?</v>
      </c>
      <c r="C116" s="14" t="n">
        <f aca="false">IF(ISBLANK(Template!H119),, join("_",Template!H119:I119))</f>
        <v>0</v>
      </c>
      <c r="G116" s="14" t="e">
        <f aca="false">join(":",D116,E116,F116)</f>
        <v>#NAME?</v>
      </c>
      <c r="H116" s="14" t="n">
        <f aca="false">IF(ISBLANK(Template!K119),, join("_",Template!K119:L119))</f>
        <v>0</v>
      </c>
      <c r="J116" s="14" t="n">
        <f aca="false">Template!M119</f>
        <v>0</v>
      </c>
      <c r="L116" s="14" t="e">
        <f aca="false">join(":",I116,J116,K116)</f>
        <v>#NAME?</v>
      </c>
      <c r="M116" s="14" t="n">
        <f aca="false">IF(ISBLANK(Template!O119),, join("_",Template!O119:P119))</f>
        <v>0</v>
      </c>
      <c r="O116" s="14" t="n">
        <f aca="false">Template!Q119</f>
        <v>0</v>
      </c>
    </row>
    <row r="117" customFormat="false" ht="15.75" hidden="false" customHeight="false" outlineLevel="0" collapsed="false">
      <c r="A117" s="6" t="n">
        <v>115</v>
      </c>
      <c r="B117" s="14" t="e">
        <f aca="false">join(",",G117,L117,Q117,V117,AA117,AF117,AK117)</f>
        <v>#NAME?</v>
      </c>
      <c r="C117" s="14" t="n">
        <f aca="false">IF(ISBLANK(Template!H120),, join("_",Template!H120:I120))</f>
        <v>0</v>
      </c>
      <c r="G117" s="14" t="e">
        <f aca="false">join(":",D117,E117,F117)</f>
        <v>#NAME?</v>
      </c>
      <c r="H117" s="14" t="n">
        <f aca="false">IF(ISBLANK(Template!K120),, join("_",Template!K120:L120))</f>
        <v>0</v>
      </c>
      <c r="J117" s="14" t="n">
        <f aca="false">Template!M120</f>
        <v>0</v>
      </c>
      <c r="L117" s="14" t="e">
        <f aca="false">join(":",I117,J117,K117)</f>
        <v>#NAME?</v>
      </c>
      <c r="M117" s="14" t="n">
        <f aca="false">IF(ISBLANK(Template!O120),, join("_",Template!O120:P120))</f>
        <v>0</v>
      </c>
      <c r="O117" s="14" t="n">
        <f aca="false">Template!Q120</f>
        <v>0</v>
      </c>
    </row>
    <row r="118" customFormat="false" ht="15.75" hidden="false" customHeight="false" outlineLevel="0" collapsed="false">
      <c r="A118" s="6" t="n">
        <v>116</v>
      </c>
      <c r="B118" s="14" t="e">
        <f aca="false">join(",",G118,L118,Q118,V118,AA118,AF118,AK118)</f>
        <v>#NAME?</v>
      </c>
      <c r="C118" s="14" t="n">
        <f aca="false">IF(ISBLANK(Template!H121),, join("_",Template!H121:I121))</f>
        <v>0</v>
      </c>
      <c r="G118" s="14" t="e">
        <f aca="false">join(":",D118,E118,F118)</f>
        <v>#NAME?</v>
      </c>
      <c r="H118" s="14" t="n">
        <f aca="false">IF(ISBLANK(Template!K121),, join("_",Template!K121:L121))</f>
        <v>0</v>
      </c>
      <c r="J118" s="14" t="n">
        <f aca="false">Template!M121</f>
        <v>0</v>
      </c>
      <c r="L118" s="14" t="e">
        <f aca="false">join(":",I118,J118,K118)</f>
        <v>#NAME?</v>
      </c>
      <c r="M118" s="14" t="n">
        <f aca="false">IF(ISBLANK(Template!O121),, join("_",Template!O121:P121))</f>
        <v>0</v>
      </c>
      <c r="O118" s="14" t="n">
        <f aca="false">Template!Q121</f>
        <v>0</v>
      </c>
    </row>
    <row r="119" customFormat="false" ht="15.75" hidden="false" customHeight="false" outlineLevel="0" collapsed="false">
      <c r="A119" s="6" t="n">
        <v>117</v>
      </c>
      <c r="B119" s="14" t="e">
        <f aca="false">join(",",G119,L119,Q119,V119,AA119,AF119,AK119)</f>
        <v>#NAME?</v>
      </c>
      <c r="C119" s="14" t="n">
        <f aca="false">IF(ISBLANK(Template!H122),, join("_",Template!H122:I122))</f>
        <v>0</v>
      </c>
      <c r="G119" s="14" t="e">
        <f aca="false">join(":",D119,E119,F119)</f>
        <v>#NAME?</v>
      </c>
      <c r="H119" s="14" t="n">
        <f aca="false">IF(ISBLANK(Template!K122),, join("_",Template!K122:L122))</f>
        <v>0</v>
      </c>
      <c r="J119" s="14" t="n">
        <f aca="false">Template!M122</f>
        <v>0</v>
      </c>
      <c r="L119" s="14" t="e">
        <f aca="false">join(":",I119,J119,K119)</f>
        <v>#NAME?</v>
      </c>
      <c r="M119" s="14" t="n">
        <f aca="false">IF(ISBLANK(Template!O122),, join("_",Template!O122:P122))</f>
        <v>0</v>
      </c>
      <c r="O119" s="14" t="n">
        <f aca="false">Template!Q122</f>
        <v>0</v>
      </c>
    </row>
    <row r="120" customFormat="false" ht="15.75" hidden="false" customHeight="false" outlineLevel="0" collapsed="false">
      <c r="A120" s="6" t="n">
        <v>118</v>
      </c>
      <c r="B120" s="14" t="e">
        <f aca="false">join(",",G120,L120,Q120,V120,AA120,AF120,AK120)</f>
        <v>#NAME?</v>
      </c>
      <c r="C120" s="14" t="n">
        <f aca="false">IF(ISBLANK(Template!H123),, join("_",Template!H123:I123))</f>
        <v>0</v>
      </c>
      <c r="G120" s="14" t="e">
        <f aca="false">join(":",D120,E120,F120)</f>
        <v>#NAME?</v>
      </c>
      <c r="H120" s="14" t="n">
        <f aca="false">IF(ISBLANK(Template!K123),, join("_",Template!K123:L123))</f>
        <v>0</v>
      </c>
      <c r="J120" s="14" t="n">
        <f aca="false">Template!M123</f>
        <v>0</v>
      </c>
      <c r="L120" s="14" t="e">
        <f aca="false">join(":",I120,J120,K120)</f>
        <v>#NAME?</v>
      </c>
      <c r="M120" s="14" t="n">
        <f aca="false">IF(ISBLANK(Template!O123),, join("_",Template!O123:P123))</f>
        <v>0</v>
      </c>
      <c r="O120" s="14" t="n">
        <f aca="false">Template!Q123</f>
        <v>0</v>
      </c>
    </row>
    <row r="121" customFormat="false" ht="15.75" hidden="false" customHeight="false" outlineLevel="0" collapsed="false">
      <c r="A121" s="6" t="n">
        <v>119</v>
      </c>
      <c r="B121" s="14" t="e">
        <f aca="false">join(",",G121,L121,Q121,V121,AA121,AF121,AK121)</f>
        <v>#NAME?</v>
      </c>
      <c r="C121" s="14" t="n">
        <f aca="false">IF(ISBLANK(Template!H124),, join("_",Template!H124:I124))</f>
        <v>0</v>
      </c>
      <c r="G121" s="14" t="e">
        <f aca="false">join(":",D121,E121,F121)</f>
        <v>#NAME?</v>
      </c>
      <c r="H121" s="14" t="n">
        <f aca="false">IF(ISBLANK(Template!K124),, join("_",Template!K124:L124))</f>
        <v>0</v>
      </c>
      <c r="J121" s="14" t="n">
        <f aca="false">Template!M124</f>
        <v>0</v>
      </c>
      <c r="L121" s="14" t="e">
        <f aca="false">join(":",I121,J121,K121)</f>
        <v>#NAME?</v>
      </c>
      <c r="M121" s="14" t="n">
        <f aca="false">IF(ISBLANK(Template!O124),, join("_",Template!O124:P124))</f>
        <v>0</v>
      </c>
      <c r="O121" s="14" t="n">
        <f aca="false">Template!Q124</f>
        <v>0</v>
      </c>
    </row>
    <row r="122" customFormat="false" ht="15.75" hidden="false" customHeight="false" outlineLevel="0" collapsed="false">
      <c r="A122" s="6" t="n">
        <v>120</v>
      </c>
      <c r="B122" s="14" t="e">
        <f aca="false">join(",",G122,L122,Q122,V122,AA122,AF122,AK122)</f>
        <v>#NAME?</v>
      </c>
      <c r="C122" s="14" t="n">
        <f aca="false">IF(ISBLANK(Template!H125),, join("_",Template!H125:I125))</f>
        <v>0</v>
      </c>
      <c r="G122" s="14" t="e">
        <f aca="false">join(":",D122,E122,F122)</f>
        <v>#NAME?</v>
      </c>
      <c r="H122" s="14" t="n">
        <f aca="false">IF(ISBLANK(Template!K125),, join("_",Template!K125:L125))</f>
        <v>0</v>
      </c>
      <c r="J122" s="14" t="n">
        <f aca="false">Template!M125</f>
        <v>0</v>
      </c>
      <c r="L122" s="14" t="e">
        <f aca="false">join(":",I122,J122,K122)</f>
        <v>#NAME?</v>
      </c>
      <c r="M122" s="14" t="n">
        <f aca="false">IF(ISBLANK(Template!O125),, join("_",Template!O125:P125))</f>
        <v>0</v>
      </c>
      <c r="O122" s="14" t="n">
        <f aca="false">Template!Q125</f>
        <v>0</v>
      </c>
    </row>
    <row r="123" customFormat="false" ht="15.75" hidden="false" customHeight="false" outlineLevel="0" collapsed="false">
      <c r="A123" s="6" t="n">
        <v>121</v>
      </c>
      <c r="B123" s="14" t="e">
        <f aca="false">join(",",G123,L123,Q123,V123,AA123,AF123,AK123)</f>
        <v>#NAME?</v>
      </c>
      <c r="C123" s="14" t="n">
        <f aca="false">IF(ISBLANK(Template!H126),, join("_",Template!H126:I126))</f>
        <v>0</v>
      </c>
      <c r="G123" s="14" t="e">
        <f aca="false">join(":",D123,E123,F123)</f>
        <v>#NAME?</v>
      </c>
      <c r="H123" s="14" t="n">
        <f aca="false">IF(ISBLANK(Template!K126),, join("_",Template!K126:L126))</f>
        <v>0</v>
      </c>
      <c r="J123" s="14" t="n">
        <f aca="false">Template!M126</f>
        <v>0</v>
      </c>
      <c r="L123" s="14" t="e">
        <f aca="false">join(":",I123,J123,K123)</f>
        <v>#NAME?</v>
      </c>
      <c r="M123" s="14" t="n">
        <f aca="false">IF(ISBLANK(Template!O126),, join("_",Template!O126:P126))</f>
        <v>0</v>
      </c>
      <c r="O123" s="14" t="n">
        <f aca="false">Template!Q126</f>
        <v>0</v>
      </c>
    </row>
    <row r="124" customFormat="false" ht="15.75" hidden="false" customHeight="false" outlineLevel="0" collapsed="false">
      <c r="A124" s="6" t="n">
        <v>122</v>
      </c>
      <c r="B124" s="14" t="e">
        <f aca="false">join(",",G124,L124,Q124,V124,AA124,AF124,AK124)</f>
        <v>#NAME?</v>
      </c>
      <c r="C124" s="14" t="n">
        <f aca="false">IF(ISBLANK(Template!H127),, join("_",Template!H127:I127))</f>
        <v>0</v>
      </c>
      <c r="G124" s="14" t="e">
        <f aca="false">join(":",D124,E124,F124)</f>
        <v>#NAME?</v>
      </c>
      <c r="H124" s="14" t="n">
        <f aca="false">IF(ISBLANK(Template!K127),, join("_",Template!K127:L127))</f>
        <v>0</v>
      </c>
      <c r="J124" s="14" t="n">
        <f aca="false">Template!M127</f>
        <v>0</v>
      </c>
      <c r="L124" s="14" t="e">
        <f aca="false">join(":",I124,J124,K124)</f>
        <v>#NAME?</v>
      </c>
      <c r="M124" s="14" t="n">
        <f aca="false">IF(ISBLANK(Template!O127),, join("_",Template!O127:P127))</f>
        <v>0</v>
      </c>
      <c r="O124" s="14" t="n">
        <f aca="false">Template!Q127</f>
        <v>0</v>
      </c>
    </row>
    <row r="125" customFormat="false" ht="15.75" hidden="false" customHeight="false" outlineLevel="0" collapsed="false">
      <c r="A125" s="6" t="n">
        <v>123</v>
      </c>
      <c r="B125" s="14" t="e">
        <f aca="false">join(",",G125,L125,Q125,V125,AA125,AF125,AK125)</f>
        <v>#NAME?</v>
      </c>
      <c r="C125" s="14" t="n">
        <f aca="false">IF(ISBLANK(Template!H128),, join("_",Template!H128:I128))</f>
        <v>0</v>
      </c>
      <c r="G125" s="14" t="e">
        <f aca="false">join(":",D125,E125,F125)</f>
        <v>#NAME?</v>
      </c>
      <c r="H125" s="14" t="n">
        <f aca="false">IF(ISBLANK(Template!K128),, join("_",Template!K128:L128))</f>
        <v>0</v>
      </c>
      <c r="J125" s="14" t="n">
        <f aca="false">Template!M128</f>
        <v>0</v>
      </c>
      <c r="L125" s="14" t="e">
        <f aca="false">join(":",I125,J125,K125)</f>
        <v>#NAME?</v>
      </c>
      <c r="M125" s="14" t="n">
        <f aca="false">IF(ISBLANK(Template!O128),, join("_",Template!O128:P128))</f>
        <v>0</v>
      </c>
      <c r="O125" s="14" t="n">
        <f aca="false">Template!Q128</f>
        <v>0</v>
      </c>
    </row>
    <row r="126" customFormat="false" ht="15.75" hidden="false" customHeight="false" outlineLevel="0" collapsed="false">
      <c r="A126" s="6" t="n">
        <v>124</v>
      </c>
      <c r="B126" s="14" t="e">
        <f aca="false">join(",",G126,L126,Q126,V126,AA126,AF126,AK126)</f>
        <v>#NAME?</v>
      </c>
      <c r="C126" s="14" t="n">
        <f aca="false">IF(ISBLANK(Template!H129),, join("_",Template!H129:I129))</f>
        <v>0</v>
      </c>
      <c r="G126" s="14" t="e">
        <f aca="false">join(":",D126,E126,F126)</f>
        <v>#NAME?</v>
      </c>
      <c r="H126" s="14" t="n">
        <f aca="false">IF(ISBLANK(Template!K129),, join("_",Template!K129:L129))</f>
        <v>0</v>
      </c>
      <c r="J126" s="14" t="n">
        <f aca="false">Template!M129</f>
        <v>0</v>
      </c>
      <c r="L126" s="14" t="e">
        <f aca="false">join(":",I126,J126,K126)</f>
        <v>#NAME?</v>
      </c>
      <c r="M126" s="14" t="n">
        <f aca="false">IF(ISBLANK(Template!O129),, join("_",Template!O129:P129))</f>
        <v>0</v>
      </c>
      <c r="O126" s="14" t="n">
        <f aca="false">Template!Q129</f>
        <v>0</v>
      </c>
    </row>
    <row r="127" customFormat="false" ht="15.75" hidden="false" customHeight="false" outlineLevel="0" collapsed="false">
      <c r="A127" s="6" t="n">
        <v>125</v>
      </c>
      <c r="B127" s="14" t="e">
        <f aca="false">join(",",G127,L127,Q127,V127,AA127,AF127,AK127)</f>
        <v>#NAME?</v>
      </c>
      <c r="C127" s="14" t="n">
        <f aca="false">IF(ISBLANK(Template!H130),, join("_",Template!H130:I130))</f>
        <v>0</v>
      </c>
      <c r="G127" s="14" t="e">
        <f aca="false">join(":",D127,E127,F127)</f>
        <v>#NAME?</v>
      </c>
      <c r="H127" s="14" t="n">
        <f aca="false">IF(ISBLANK(Template!K130),, join("_",Template!K130:L130))</f>
        <v>0</v>
      </c>
      <c r="J127" s="14" t="n">
        <f aca="false">Template!M130</f>
        <v>0</v>
      </c>
      <c r="L127" s="14" t="e">
        <f aca="false">join(":",I127,J127,K127)</f>
        <v>#NAME?</v>
      </c>
      <c r="M127" s="14" t="n">
        <f aca="false">IF(ISBLANK(Template!O130),, join("_",Template!O130:P130))</f>
        <v>0</v>
      </c>
      <c r="O127" s="14" t="n">
        <f aca="false">Template!Q130</f>
        <v>0</v>
      </c>
    </row>
    <row r="128" customFormat="false" ht="15.75" hidden="false" customHeight="false" outlineLevel="0" collapsed="false">
      <c r="A128" s="6" t="n">
        <v>126</v>
      </c>
      <c r="B128" s="14" t="e">
        <f aca="false">join(",",G128,L128,Q128,V128,AA128,AF128,AK128)</f>
        <v>#NAME?</v>
      </c>
      <c r="C128" s="14" t="n">
        <f aca="false">IF(ISBLANK(Template!H131),, join("_",Template!H131:I131))</f>
        <v>0</v>
      </c>
      <c r="G128" s="14" t="e">
        <f aca="false">join(":",D128,E128,F128)</f>
        <v>#NAME?</v>
      </c>
      <c r="H128" s="14" t="n">
        <f aca="false">IF(ISBLANK(Template!K131),, join("_",Template!K131:L131))</f>
        <v>0</v>
      </c>
      <c r="J128" s="14" t="n">
        <f aca="false">Template!M131</f>
        <v>0</v>
      </c>
      <c r="L128" s="14" t="e">
        <f aca="false">join(":",I128,J128,K128)</f>
        <v>#NAME?</v>
      </c>
      <c r="M128" s="14" t="n">
        <f aca="false">IF(ISBLANK(Template!O131),, join("_",Template!O131:P131))</f>
        <v>0</v>
      </c>
      <c r="O128" s="14" t="n">
        <f aca="false">Template!Q131</f>
        <v>0</v>
      </c>
    </row>
    <row r="129" customFormat="false" ht="15.75" hidden="false" customHeight="false" outlineLevel="0" collapsed="false">
      <c r="A129" s="6" t="n">
        <v>127</v>
      </c>
      <c r="B129" s="14" t="e">
        <f aca="false">join(",",G129,L129,Q129,V129,AA129,AF129,AK129)</f>
        <v>#NAME?</v>
      </c>
      <c r="C129" s="14" t="n">
        <f aca="false">IF(ISBLANK(Template!H132),, join("_",Template!H132:I132))</f>
        <v>0</v>
      </c>
      <c r="G129" s="14" t="e">
        <f aca="false">join(":",D129,E129,F129)</f>
        <v>#NAME?</v>
      </c>
      <c r="H129" s="14" t="n">
        <f aca="false">IF(ISBLANK(Template!K132),, join("_",Template!K132:L132))</f>
        <v>0</v>
      </c>
      <c r="J129" s="14" t="n">
        <f aca="false">Template!M132</f>
        <v>0</v>
      </c>
      <c r="L129" s="14" t="e">
        <f aca="false">join(":",I129,J129,K129)</f>
        <v>#NAME?</v>
      </c>
      <c r="M129" s="14" t="n">
        <f aca="false">IF(ISBLANK(Template!O132),, join("_",Template!O132:P132))</f>
        <v>0</v>
      </c>
      <c r="O129" s="14" t="n">
        <f aca="false">Template!Q132</f>
        <v>0</v>
      </c>
    </row>
    <row r="130" customFormat="false" ht="15.75" hidden="false" customHeight="false" outlineLevel="0" collapsed="false">
      <c r="A130" s="6" t="n">
        <v>128</v>
      </c>
      <c r="B130" s="14" t="e">
        <f aca="false">join(",",G130,L130,Q130,V130,AA130,AF130,AK130)</f>
        <v>#NAME?</v>
      </c>
      <c r="C130" s="14" t="n">
        <f aca="false">IF(ISBLANK(Template!H133),, join("_",Template!H133:I133))</f>
        <v>0</v>
      </c>
      <c r="G130" s="14" t="e">
        <f aca="false">join(":",D130,E130,F130)</f>
        <v>#NAME?</v>
      </c>
      <c r="H130" s="14" t="n">
        <f aca="false">IF(ISBLANK(Template!K133),, join("_",Template!K133:L133))</f>
        <v>0</v>
      </c>
      <c r="J130" s="14" t="n">
        <f aca="false">Template!M133</f>
        <v>0</v>
      </c>
      <c r="L130" s="14" t="e">
        <f aca="false">join(":",I130,J130,K130)</f>
        <v>#NAME?</v>
      </c>
      <c r="M130" s="14" t="n">
        <f aca="false">IF(ISBLANK(Template!O133),, join("_",Template!O133:P133))</f>
        <v>0</v>
      </c>
      <c r="O130" s="14" t="n">
        <f aca="false">Template!Q133</f>
        <v>0</v>
      </c>
    </row>
    <row r="131" customFormat="false" ht="15.75" hidden="false" customHeight="false" outlineLevel="0" collapsed="false">
      <c r="A131" s="6" t="n">
        <v>129</v>
      </c>
      <c r="B131" s="14" t="e">
        <f aca="false">join(",",G131,L131,Q131,V131,AA131,AF131,AK131)</f>
        <v>#NAME?</v>
      </c>
      <c r="C131" s="14" t="n">
        <f aca="false">IF(ISBLANK(Template!H134),, join("_",Template!H134:I134))</f>
        <v>0</v>
      </c>
      <c r="G131" s="14" t="e">
        <f aca="false">join(":",D131,E131,F131)</f>
        <v>#NAME?</v>
      </c>
      <c r="H131" s="14" t="n">
        <f aca="false">IF(ISBLANK(Template!K134),, join("_",Template!K134:L134))</f>
        <v>0</v>
      </c>
      <c r="J131" s="14" t="n">
        <f aca="false">Template!M134</f>
        <v>0</v>
      </c>
      <c r="L131" s="14" t="e">
        <f aca="false">join(":",I131,J131,K131)</f>
        <v>#NAME?</v>
      </c>
      <c r="M131" s="14" t="n">
        <f aca="false">IF(ISBLANK(Template!O134),, join("_",Template!O134:P134))</f>
        <v>0</v>
      </c>
      <c r="O131" s="14" t="n">
        <f aca="false">Template!Q134</f>
        <v>0</v>
      </c>
    </row>
    <row r="132" customFormat="false" ht="15.75" hidden="false" customHeight="false" outlineLevel="0" collapsed="false">
      <c r="A132" s="6" t="n">
        <v>130</v>
      </c>
      <c r="B132" s="14" t="e">
        <f aca="false">join(",",G132,L132,Q132,V132,AA132,AF132,AK132)</f>
        <v>#NAME?</v>
      </c>
      <c r="C132" s="14" t="n">
        <f aca="false">IF(ISBLANK(Template!H135),, join("_",Template!H135:I135))</f>
        <v>0</v>
      </c>
      <c r="G132" s="14" t="e">
        <f aca="false">join(":",D132,E132,F132)</f>
        <v>#NAME?</v>
      </c>
      <c r="H132" s="14" t="n">
        <f aca="false">IF(ISBLANK(Template!K135),, join("_",Template!K135:L135))</f>
        <v>0</v>
      </c>
      <c r="J132" s="14" t="n">
        <f aca="false">Template!M135</f>
        <v>0</v>
      </c>
      <c r="L132" s="14" t="e">
        <f aca="false">join(":",I132,J132,K132)</f>
        <v>#NAME?</v>
      </c>
      <c r="M132" s="14" t="n">
        <f aca="false">IF(ISBLANK(Template!O135),, join("_",Template!O135:P135))</f>
        <v>0</v>
      </c>
      <c r="O132" s="14" t="n">
        <f aca="false">Template!Q135</f>
        <v>0</v>
      </c>
    </row>
    <row r="133" customFormat="false" ht="15.75" hidden="false" customHeight="false" outlineLevel="0" collapsed="false">
      <c r="A133" s="6" t="n">
        <v>131</v>
      </c>
      <c r="B133" s="14" t="e">
        <f aca="false">join(",",G133,L133,Q133,V133,AA133,AF133,AK133)</f>
        <v>#NAME?</v>
      </c>
      <c r="C133" s="14" t="n">
        <f aca="false">IF(ISBLANK(Template!H136),, join("_",Template!H136:I136))</f>
        <v>0</v>
      </c>
      <c r="G133" s="14" t="e">
        <f aca="false">join(":",D133,E133,F133)</f>
        <v>#NAME?</v>
      </c>
      <c r="H133" s="14" t="n">
        <f aca="false">IF(ISBLANK(Template!K136),, join("_",Template!K136:L136))</f>
        <v>0</v>
      </c>
      <c r="J133" s="14" t="n">
        <f aca="false">Template!M136</f>
        <v>0</v>
      </c>
      <c r="L133" s="14" t="e">
        <f aca="false">join(":",I133,J133,K133)</f>
        <v>#NAME?</v>
      </c>
      <c r="M133" s="14" t="n">
        <f aca="false">IF(ISBLANK(Template!O136),, join("_",Template!O136:P136))</f>
        <v>0</v>
      </c>
      <c r="O133" s="14" t="n">
        <f aca="false">Template!Q136</f>
        <v>0</v>
      </c>
    </row>
    <row r="134" customFormat="false" ht="15.75" hidden="false" customHeight="false" outlineLevel="0" collapsed="false">
      <c r="A134" s="6" t="n">
        <v>132</v>
      </c>
      <c r="B134" s="14" t="e">
        <f aca="false">join(",",G134,L134,Q134,V134,AA134,AF134,AK134)</f>
        <v>#NAME?</v>
      </c>
      <c r="C134" s="14" t="n">
        <f aca="false">IF(ISBLANK(Template!H137),, join("_",Template!H137:I137))</f>
        <v>0</v>
      </c>
      <c r="G134" s="14" t="e">
        <f aca="false">join(":",D134,E134,F134)</f>
        <v>#NAME?</v>
      </c>
      <c r="H134" s="14" t="n">
        <f aca="false">IF(ISBLANK(Template!K137),, join("_",Template!K137:L137))</f>
        <v>0</v>
      </c>
      <c r="J134" s="14" t="n">
        <f aca="false">Template!M137</f>
        <v>0</v>
      </c>
      <c r="L134" s="14" t="e">
        <f aca="false">join(":",I134,J134,K134)</f>
        <v>#NAME?</v>
      </c>
      <c r="M134" s="14" t="n">
        <f aca="false">IF(ISBLANK(Template!O137),, join("_",Template!O137:P137))</f>
        <v>0</v>
      </c>
      <c r="O134" s="14" t="n">
        <f aca="false">Template!Q137</f>
        <v>0</v>
      </c>
    </row>
    <row r="135" customFormat="false" ht="15.75" hidden="false" customHeight="false" outlineLevel="0" collapsed="false">
      <c r="A135" s="6" t="n">
        <v>133</v>
      </c>
      <c r="B135" s="14" t="e">
        <f aca="false">join(",",G135,L135,Q135,V135,AA135,AF135,AK135)</f>
        <v>#NAME?</v>
      </c>
      <c r="C135" s="14" t="n">
        <f aca="false">IF(ISBLANK(Template!H138),, join("_",Template!H138:I138))</f>
        <v>0</v>
      </c>
      <c r="G135" s="14" t="e">
        <f aca="false">join(":",D135,E135,F135)</f>
        <v>#NAME?</v>
      </c>
      <c r="H135" s="14" t="n">
        <f aca="false">IF(ISBLANK(Template!K138),, join("_",Template!K138:L138))</f>
        <v>0</v>
      </c>
      <c r="J135" s="14" t="n">
        <f aca="false">Template!M138</f>
        <v>0</v>
      </c>
      <c r="L135" s="14" t="e">
        <f aca="false">join(":",I135,J135,K135)</f>
        <v>#NAME?</v>
      </c>
      <c r="M135" s="14" t="n">
        <f aca="false">IF(ISBLANK(Template!O138),, join("_",Template!O138:P138))</f>
        <v>0</v>
      </c>
      <c r="O135" s="14" t="n">
        <f aca="false">Template!Q138</f>
        <v>0</v>
      </c>
    </row>
    <row r="136" customFormat="false" ht="15.75" hidden="false" customHeight="false" outlineLevel="0" collapsed="false">
      <c r="A136" s="6" t="n">
        <v>134</v>
      </c>
      <c r="B136" s="14" t="e">
        <f aca="false">join(",",G136,L136,Q136,V136,AA136,AF136,AK136)</f>
        <v>#NAME?</v>
      </c>
      <c r="C136" s="14" t="n">
        <f aca="false">IF(ISBLANK(Template!H139),, join("_",Template!H139:I139))</f>
        <v>0</v>
      </c>
      <c r="G136" s="14" t="e">
        <f aca="false">join(":",D136,E136,F136)</f>
        <v>#NAME?</v>
      </c>
      <c r="H136" s="14" t="n">
        <f aca="false">IF(ISBLANK(Template!K139),, join("_",Template!K139:L139))</f>
        <v>0</v>
      </c>
      <c r="J136" s="14" t="n">
        <f aca="false">Template!M139</f>
        <v>0</v>
      </c>
      <c r="L136" s="14" t="e">
        <f aca="false">join(":",I136,J136,K136)</f>
        <v>#NAME?</v>
      </c>
      <c r="M136" s="14" t="n">
        <f aca="false">IF(ISBLANK(Template!O139),, join("_",Template!O139:P139))</f>
        <v>0</v>
      </c>
      <c r="O136" s="14" t="n">
        <f aca="false">Template!Q139</f>
        <v>0</v>
      </c>
    </row>
    <row r="137" customFormat="false" ht="15.75" hidden="false" customHeight="false" outlineLevel="0" collapsed="false">
      <c r="A137" s="6" t="n">
        <v>135</v>
      </c>
      <c r="B137" s="14" t="e">
        <f aca="false">join(",",G137,L137,Q137,V137,AA137,AF137,AK137)</f>
        <v>#NAME?</v>
      </c>
      <c r="C137" s="14" t="n">
        <f aca="false">IF(ISBLANK(Template!H140),, join("_",Template!H140:I140))</f>
        <v>0</v>
      </c>
      <c r="G137" s="14" t="e">
        <f aca="false">join(":",D137,E137,F137)</f>
        <v>#NAME?</v>
      </c>
      <c r="H137" s="14" t="n">
        <f aca="false">IF(ISBLANK(Template!K140),, join("_",Template!K140:L140))</f>
        <v>0</v>
      </c>
      <c r="J137" s="14" t="n">
        <f aca="false">Template!M140</f>
        <v>0</v>
      </c>
      <c r="L137" s="14" t="e">
        <f aca="false">join(":",I137,J137,K137)</f>
        <v>#NAME?</v>
      </c>
      <c r="M137" s="14" t="n">
        <f aca="false">IF(ISBLANK(Template!O140),, join("_",Template!O140:P140))</f>
        <v>0</v>
      </c>
      <c r="O137" s="14" t="n">
        <f aca="false">Template!Q140</f>
        <v>0</v>
      </c>
    </row>
    <row r="138" customFormat="false" ht="15.75" hidden="false" customHeight="false" outlineLevel="0" collapsed="false">
      <c r="A138" s="6" t="n">
        <v>136</v>
      </c>
      <c r="B138" s="14" t="e">
        <f aca="false">join(",",G138,L138,Q138,V138,AA138,AF138,AK138)</f>
        <v>#NAME?</v>
      </c>
      <c r="C138" s="14" t="n">
        <f aca="false">IF(ISBLANK(Template!H141),, join("_",Template!H141:I141))</f>
        <v>0</v>
      </c>
      <c r="G138" s="14" t="e">
        <f aca="false">join(":",D138,E138,F138)</f>
        <v>#NAME?</v>
      </c>
      <c r="H138" s="14" t="n">
        <f aca="false">IF(ISBLANK(Template!K141),, join("_",Template!K141:L141))</f>
        <v>0</v>
      </c>
      <c r="J138" s="14" t="n">
        <f aca="false">Template!M141</f>
        <v>0</v>
      </c>
      <c r="L138" s="14" t="e">
        <f aca="false">join(":",I138,J138,K138)</f>
        <v>#NAME?</v>
      </c>
      <c r="M138" s="14" t="n">
        <f aca="false">IF(ISBLANK(Template!O141),, join("_",Template!O141:P141))</f>
        <v>0</v>
      </c>
      <c r="O138" s="14" t="n">
        <f aca="false">Template!Q141</f>
        <v>0</v>
      </c>
    </row>
    <row r="139" customFormat="false" ht="15.75" hidden="false" customHeight="false" outlineLevel="0" collapsed="false">
      <c r="A139" s="6" t="n">
        <v>137</v>
      </c>
      <c r="B139" s="14" t="e">
        <f aca="false">join(",",G139,L139,Q139,V139,AA139,AF139,AK139)</f>
        <v>#NAME?</v>
      </c>
      <c r="C139" s="14" t="n">
        <f aca="false">IF(ISBLANK(Template!H142),, join("_",Template!H142:I142))</f>
        <v>0</v>
      </c>
      <c r="G139" s="14" t="e">
        <f aca="false">join(":",D139,E139,F139)</f>
        <v>#NAME?</v>
      </c>
      <c r="H139" s="14" t="n">
        <f aca="false">IF(ISBLANK(Template!K142),, join("_",Template!K142:L142))</f>
        <v>0</v>
      </c>
      <c r="J139" s="14" t="n">
        <f aca="false">Template!M142</f>
        <v>0</v>
      </c>
      <c r="L139" s="14" t="e">
        <f aca="false">join(":",I139,J139,K139)</f>
        <v>#NAME?</v>
      </c>
      <c r="M139" s="14" t="n">
        <f aca="false">IF(ISBLANK(Template!O142),, join("_",Template!O142:P142))</f>
        <v>0</v>
      </c>
      <c r="O139" s="14" t="n">
        <f aca="false">Template!Q142</f>
        <v>0</v>
      </c>
    </row>
    <row r="140" customFormat="false" ht="15.75" hidden="false" customHeight="false" outlineLevel="0" collapsed="false">
      <c r="A140" s="6" t="n">
        <v>138</v>
      </c>
      <c r="B140" s="14" t="e">
        <f aca="false">join(",",G140,L140,Q140,V140,AA140,AF140,AK140)</f>
        <v>#NAME?</v>
      </c>
      <c r="C140" s="14" t="n">
        <f aca="false">IF(ISBLANK(Template!H143),, join("_",Template!H143:I143))</f>
        <v>0</v>
      </c>
      <c r="G140" s="14" t="e">
        <f aca="false">join(":",D140,E140,F140)</f>
        <v>#NAME?</v>
      </c>
      <c r="H140" s="14" t="n">
        <f aca="false">IF(ISBLANK(Template!K143),, join("_",Template!K143:L143))</f>
        <v>0</v>
      </c>
      <c r="J140" s="14" t="n">
        <f aca="false">Template!M143</f>
        <v>0</v>
      </c>
      <c r="L140" s="14" t="e">
        <f aca="false">join(":",I140,J140,K140)</f>
        <v>#NAME?</v>
      </c>
      <c r="M140" s="14" t="n">
        <f aca="false">IF(ISBLANK(Template!O143),, join("_",Template!O143:P143))</f>
        <v>0</v>
      </c>
      <c r="O140" s="14" t="n">
        <f aca="false">Template!Q143</f>
        <v>0</v>
      </c>
    </row>
    <row r="141" customFormat="false" ht="15.75" hidden="false" customHeight="false" outlineLevel="0" collapsed="false">
      <c r="A141" s="6" t="n">
        <v>139</v>
      </c>
      <c r="B141" s="14" t="e">
        <f aca="false">join(",",G141,L141,Q141,V141,AA141,AF141,AK141)</f>
        <v>#NAME?</v>
      </c>
      <c r="C141" s="14" t="n">
        <f aca="false">IF(ISBLANK(Template!H144),, join("_",Template!H144:I144))</f>
        <v>0</v>
      </c>
      <c r="G141" s="14" t="e">
        <f aca="false">join(":",D141,E141,F141)</f>
        <v>#NAME?</v>
      </c>
      <c r="H141" s="14" t="n">
        <f aca="false">IF(ISBLANK(Template!K144),, join("_",Template!K144:L144))</f>
        <v>0</v>
      </c>
      <c r="J141" s="14" t="n">
        <f aca="false">Template!M144</f>
        <v>0</v>
      </c>
      <c r="L141" s="14" t="e">
        <f aca="false">join(":",I141,J141,K141)</f>
        <v>#NAME?</v>
      </c>
      <c r="M141" s="14" t="n">
        <f aca="false">IF(ISBLANK(Template!O144),, join("_",Template!O144:P144))</f>
        <v>0</v>
      </c>
      <c r="O141" s="14" t="n">
        <f aca="false">Template!Q144</f>
        <v>0</v>
      </c>
    </row>
    <row r="142" customFormat="false" ht="15.75" hidden="false" customHeight="false" outlineLevel="0" collapsed="false">
      <c r="A142" s="6" t="n">
        <v>140</v>
      </c>
      <c r="B142" s="14" t="e">
        <f aca="false">join(",",G142,L142,Q142,V142,AA142,AF142,AK142)</f>
        <v>#NAME?</v>
      </c>
      <c r="C142" s="14" t="n">
        <f aca="false">IF(ISBLANK(Template!H145),, join("_",Template!H145:I145))</f>
        <v>0</v>
      </c>
      <c r="G142" s="14" t="e">
        <f aca="false">join(":",D142,E142,F142)</f>
        <v>#NAME?</v>
      </c>
      <c r="H142" s="14" t="n">
        <f aca="false">IF(ISBLANK(Template!K145),, join("_",Template!K145:L145))</f>
        <v>0</v>
      </c>
      <c r="J142" s="14" t="n">
        <f aca="false">Template!M145</f>
        <v>0</v>
      </c>
      <c r="L142" s="14" t="e">
        <f aca="false">join(":",I142,J142,K142)</f>
        <v>#NAME?</v>
      </c>
      <c r="M142" s="14" t="n">
        <f aca="false">IF(ISBLANK(Template!O145),, join("_",Template!O145:P145))</f>
        <v>0</v>
      </c>
      <c r="O142" s="14" t="n">
        <f aca="false">Template!Q145</f>
        <v>0</v>
      </c>
    </row>
    <row r="143" customFormat="false" ht="15.75" hidden="false" customHeight="false" outlineLevel="0" collapsed="false">
      <c r="A143" s="6" t="n">
        <v>141</v>
      </c>
      <c r="B143" s="14" t="e">
        <f aca="false">join(",",G143,L143,Q143,V143,AA143,AF143,AK143)</f>
        <v>#NAME?</v>
      </c>
      <c r="C143" s="14" t="n">
        <f aca="false">IF(ISBLANK(Template!H146),, join("_",Template!H146:I146))</f>
        <v>0</v>
      </c>
      <c r="G143" s="14" t="e">
        <f aca="false">join(":",D143,E143,F143)</f>
        <v>#NAME?</v>
      </c>
      <c r="H143" s="14" t="n">
        <f aca="false">IF(ISBLANK(Template!K146),, join("_",Template!K146:L146))</f>
        <v>0</v>
      </c>
      <c r="J143" s="14" t="n">
        <f aca="false">Template!M146</f>
        <v>0</v>
      </c>
      <c r="L143" s="14" t="e">
        <f aca="false">join(":",I143,J143,K143)</f>
        <v>#NAME?</v>
      </c>
      <c r="M143" s="14" t="n">
        <f aca="false">IF(ISBLANK(Template!O146),, join("_",Template!O146:P146))</f>
        <v>0</v>
      </c>
      <c r="O143" s="14" t="n">
        <f aca="false">Template!Q146</f>
        <v>0</v>
      </c>
    </row>
    <row r="144" customFormat="false" ht="15.75" hidden="false" customHeight="false" outlineLevel="0" collapsed="false">
      <c r="A144" s="6" t="n">
        <v>142</v>
      </c>
      <c r="B144" s="14" t="e">
        <f aca="false">join(",",G144,L144,Q144,V144,AA144,AF144,AK144)</f>
        <v>#NAME?</v>
      </c>
      <c r="C144" s="14" t="n">
        <f aca="false">IF(ISBLANK(Template!H147),, join("_",Template!H147:I147))</f>
        <v>0</v>
      </c>
      <c r="G144" s="14" t="e">
        <f aca="false">join(":",D144,E144,F144)</f>
        <v>#NAME?</v>
      </c>
      <c r="H144" s="14" t="n">
        <f aca="false">IF(ISBLANK(Template!K147),, join("_",Template!K147:L147))</f>
        <v>0</v>
      </c>
      <c r="J144" s="14" t="n">
        <f aca="false">Template!M147</f>
        <v>0</v>
      </c>
      <c r="L144" s="14" t="e">
        <f aca="false">join(":",I144,J144,K144)</f>
        <v>#NAME?</v>
      </c>
      <c r="M144" s="14" t="n">
        <f aca="false">IF(ISBLANK(Template!O147),, join("_",Template!O147:P147))</f>
        <v>0</v>
      </c>
      <c r="O144" s="14" t="n">
        <f aca="false">Template!Q147</f>
        <v>0</v>
      </c>
    </row>
    <row r="145" customFormat="false" ht="15.75" hidden="false" customHeight="false" outlineLevel="0" collapsed="false">
      <c r="A145" s="6" t="n">
        <v>143</v>
      </c>
      <c r="B145" s="14" t="e">
        <f aca="false">join(",",G145,L145,Q145,V145,AA145,AF145,AK145)</f>
        <v>#NAME?</v>
      </c>
      <c r="C145" s="14" t="n">
        <f aca="false">IF(ISBLANK(Template!H148),, join("_",Template!H148:I148))</f>
        <v>0</v>
      </c>
      <c r="G145" s="14" t="e">
        <f aca="false">join(":",D145,E145,F145)</f>
        <v>#NAME?</v>
      </c>
      <c r="H145" s="14" t="n">
        <f aca="false">IF(ISBLANK(Template!K148),, join("_",Template!K148:L148))</f>
        <v>0</v>
      </c>
      <c r="J145" s="14" t="n">
        <f aca="false">Template!M148</f>
        <v>0</v>
      </c>
      <c r="L145" s="14" t="e">
        <f aca="false">join(":",I145,J145,K145)</f>
        <v>#NAME?</v>
      </c>
      <c r="M145" s="14" t="n">
        <f aca="false">IF(ISBLANK(Template!O148),, join("_",Template!O148:P148))</f>
        <v>0</v>
      </c>
      <c r="O145" s="14" t="n">
        <f aca="false">Template!Q148</f>
        <v>0</v>
      </c>
    </row>
    <row r="146" customFormat="false" ht="15.75" hidden="false" customHeight="false" outlineLevel="0" collapsed="false">
      <c r="A146" s="6" t="n">
        <v>144</v>
      </c>
      <c r="B146" s="14" t="e">
        <f aca="false">join(",",G146,L146,Q146,V146,AA146,AF146,AK146)</f>
        <v>#NAME?</v>
      </c>
      <c r="C146" s="14" t="n">
        <f aca="false">IF(ISBLANK(Template!H149),, join("_",Template!H149:I149))</f>
        <v>0</v>
      </c>
      <c r="G146" s="14" t="e">
        <f aca="false">join(":",D146,E146,F146)</f>
        <v>#NAME?</v>
      </c>
      <c r="H146" s="14" t="n">
        <f aca="false">IF(ISBLANK(Template!K149),, join("_",Template!K149:L149))</f>
        <v>0</v>
      </c>
      <c r="J146" s="14" t="n">
        <f aca="false">Template!M149</f>
        <v>0</v>
      </c>
      <c r="L146" s="14" t="e">
        <f aca="false">join(":",I146,J146,K146)</f>
        <v>#NAME?</v>
      </c>
      <c r="M146" s="14" t="n">
        <f aca="false">IF(ISBLANK(Template!O149),, join("_",Template!O149:P149))</f>
        <v>0</v>
      </c>
      <c r="O146" s="14" t="n">
        <f aca="false">Template!Q149</f>
        <v>0</v>
      </c>
    </row>
    <row r="147" customFormat="false" ht="15.75" hidden="false" customHeight="false" outlineLevel="0" collapsed="false">
      <c r="A147" s="6" t="n">
        <v>145</v>
      </c>
      <c r="B147" s="14" t="e">
        <f aca="false">join(",",G147,L147,Q147,V147,AA147,AF147,AK147)</f>
        <v>#NAME?</v>
      </c>
      <c r="C147" s="14" t="n">
        <f aca="false">IF(ISBLANK(Template!H150),, join("_",Template!H150:I150))</f>
        <v>0</v>
      </c>
      <c r="G147" s="14" t="e">
        <f aca="false">join(":",D147,E147,F147)</f>
        <v>#NAME?</v>
      </c>
      <c r="H147" s="14" t="n">
        <f aca="false">IF(ISBLANK(Template!K150),, join("_",Template!K150:L150))</f>
        <v>0</v>
      </c>
      <c r="J147" s="14" t="n">
        <f aca="false">Template!M150</f>
        <v>0</v>
      </c>
      <c r="L147" s="14" t="e">
        <f aca="false">join(":",I147,J147,K147)</f>
        <v>#NAME?</v>
      </c>
      <c r="M147" s="14" t="n">
        <f aca="false">IF(ISBLANK(Template!O150),, join("_",Template!O150:P150))</f>
        <v>0</v>
      </c>
      <c r="O147" s="14" t="n">
        <f aca="false">Template!Q150</f>
        <v>0</v>
      </c>
    </row>
    <row r="148" customFormat="false" ht="15.75" hidden="false" customHeight="false" outlineLevel="0" collapsed="false">
      <c r="A148" s="6" t="n">
        <v>146</v>
      </c>
      <c r="B148" s="14" t="e">
        <f aca="false">join(",",G148,L148,Q148,V148,AA148,AF148,AK148)</f>
        <v>#NAME?</v>
      </c>
      <c r="C148" s="14" t="n">
        <f aca="false">IF(ISBLANK(Template!H151),, join("_",Template!H151:I151))</f>
        <v>0</v>
      </c>
      <c r="G148" s="14" t="e">
        <f aca="false">join(":",D148,E148,F148)</f>
        <v>#NAME?</v>
      </c>
      <c r="H148" s="14" t="n">
        <f aca="false">IF(ISBLANK(Template!K151),, join("_",Template!K151:L151))</f>
        <v>0</v>
      </c>
      <c r="J148" s="14" t="n">
        <f aca="false">Template!M151</f>
        <v>0</v>
      </c>
      <c r="L148" s="14" t="e">
        <f aca="false">join(":",I148,J148,K148)</f>
        <v>#NAME?</v>
      </c>
      <c r="M148" s="14" t="n">
        <f aca="false">IF(ISBLANK(Template!O151),, join("_",Template!O151:P151))</f>
        <v>0</v>
      </c>
      <c r="O148" s="14" t="n">
        <f aca="false">Template!Q151</f>
        <v>0</v>
      </c>
    </row>
    <row r="149" customFormat="false" ht="15.75" hidden="false" customHeight="false" outlineLevel="0" collapsed="false">
      <c r="A149" s="6" t="n">
        <v>147</v>
      </c>
      <c r="B149" s="14" t="e">
        <f aca="false">join(",",G149,L149,Q149,V149,AA149,AF149,AK149)</f>
        <v>#NAME?</v>
      </c>
      <c r="C149" s="14" t="n">
        <f aca="false">IF(ISBLANK(Template!H152),, join("_",Template!H152:I152))</f>
        <v>0</v>
      </c>
      <c r="G149" s="14" t="e">
        <f aca="false">join(":",D149,E149,F149)</f>
        <v>#NAME?</v>
      </c>
      <c r="H149" s="14" t="n">
        <f aca="false">IF(ISBLANK(Template!K152),, join("_",Template!K152:L152))</f>
        <v>0</v>
      </c>
      <c r="J149" s="14" t="n">
        <f aca="false">Template!M152</f>
        <v>0</v>
      </c>
      <c r="L149" s="14" t="e">
        <f aca="false">join(":",I149,J149,K149)</f>
        <v>#NAME?</v>
      </c>
      <c r="M149" s="14" t="n">
        <f aca="false">IF(ISBLANK(Template!O152),, join("_",Template!O152:P152))</f>
        <v>0</v>
      </c>
      <c r="O149" s="14" t="n">
        <f aca="false">Template!Q152</f>
        <v>0</v>
      </c>
    </row>
    <row r="150" customFormat="false" ht="15.75" hidden="false" customHeight="false" outlineLevel="0" collapsed="false">
      <c r="A150" s="6" t="n">
        <v>148</v>
      </c>
      <c r="B150" s="14" t="e">
        <f aca="false">join(",",G150,L150,Q150,V150,AA150,AF150,AK150)</f>
        <v>#NAME?</v>
      </c>
      <c r="C150" s="14" t="n">
        <f aca="false">IF(ISBLANK(Template!H153),, join("_",Template!H153:I153))</f>
        <v>0</v>
      </c>
      <c r="G150" s="14" t="e">
        <f aca="false">join(":",D150,E150,F150)</f>
        <v>#NAME?</v>
      </c>
      <c r="H150" s="14" t="n">
        <f aca="false">IF(ISBLANK(Template!K153),, join("_",Template!K153:L153))</f>
        <v>0</v>
      </c>
      <c r="J150" s="14" t="n">
        <f aca="false">Template!M153</f>
        <v>0</v>
      </c>
      <c r="L150" s="14" t="e">
        <f aca="false">join(":",I150,J150,K150)</f>
        <v>#NAME?</v>
      </c>
      <c r="M150" s="14" t="n">
        <f aca="false">IF(ISBLANK(Template!O153),, join("_",Template!O153:P153))</f>
        <v>0</v>
      </c>
      <c r="O150" s="14" t="n">
        <f aca="false">Template!Q153</f>
        <v>0</v>
      </c>
    </row>
    <row r="151" customFormat="false" ht="15.75" hidden="false" customHeight="false" outlineLevel="0" collapsed="false">
      <c r="A151" s="6" t="n">
        <v>149</v>
      </c>
      <c r="B151" s="14" t="e">
        <f aca="false">join(",",G151,L151,Q151,V151,AA151,AF151,AK151)</f>
        <v>#NAME?</v>
      </c>
      <c r="C151" s="14" t="n">
        <f aca="false">IF(ISBLANK(Template!H154),, join("_",Template!H154:I154))</f>
        <v>0</v>
      </c>
      <c r="G151" s="14" t="e">
        <f aca="false">join(":",D151,E151,F151)</f>
        <v>#NAME?</v>
      </c>
      <c r="H151" s="14" t="n">
        <f aca="false">IF(ISBLANK(Template!K154),, join("_",Template!K154:L154))</f>
        <v>0</v>
      </c>
      <c r="J151" s="14" t="n">
        <f aca="false">Template!M154</f>
        <v>0</v>
      </c>
      <c r="L151" s="14" t="e">
        <f aca="false">join(":",I151,J151,K151)</f>
        <v>#NAME?</v>
      </c>
      <c r="M151" s="14" t="n">
        <f aca="false">IF(ISBLANK(Template!O154),, join("_",Template!O154:P154))</f>
        <v>0</v>
      </c>
      <c r="O151" s="14" t="n">
        <f aca="false">Template!Q154</f>
        <v>0</v>
      </c>
    </row>
    <row r="152" customFormat="false" ht="15.75" hidden="false" customHeight="false" outlineLevel="0" collapsed="false">
      <c r="A152" s="6" t="n">
        <v>150</v>
      </c>
      <c r="B152" s="14" t="e">
        <f aca="false">join(",",G152,L152,Q152,V152,AA152,AF152,AK152)</f>
        <v>#NAME?</v>
      </c>
      <c r="C152" s="14" t="n">
        <f aca="false">IF(ISBLANK(Template!H155),, join("_",Template!H155:I155))</f>
        <v>0</v>
      </c>
      <c r="G152" s="14" t="e">
        <f aca="false">join(":",D152,E152,F152)</f>
        <v>#NAME?</v>
      </c>
      <c r="H152" s="14" t="n">
        <f aca="false">IF(ISBLANK(Template!K155),, join("_",Template!K155:L155))</f>
        <v>0</v>
      </c>
      <c r="J152" s="14" t="n">
        <f aca="false">Template!M155</f>
        <v>0</v>
      </c>
      <c r="L152" s="14" t="e">
        <f aca="false">join(":",I152,J152,K152)</f>
        <v>#NAME?</v>
      </c>
      <c r="M152" s="14" t="n">
        <f aca="false">IF(ISBLANK(Template!O155),, join("_",Template!O155:P155))</f>
        <v>0</v>
      </c>
      <c r="O152" s="14" t="n">
        <f aca="false">Template!Q155</f>
        <v>0</v>
      </c>
    </row>
    <row r="153" customFormat="false" ht="15.75" hidden="false" customHeight="false" outlineLevel="0" collapsed="false">
      <c r="A153" s="6" t="n">
        <v>151</v>
      </c>
      <c r="B153" s="14" t="e">
        <f aca="false">join(",",G153,L153,Q153,V153,AA153,AF153,AK153)</f>
        <v>#NAME?</v>
      </c>
      <c r="C153" s="14" t="n">
        <f aca="false">IF(ISBLANK(Template!H156),, join("_",Template!H156:I156))</f>
        <v>0</v>
      </c>
      <c r="G153" s="14" t="e">
        <f aca="false">join(":",D153,E153,F153)</f>
        <v>#NAME?</v>
      </c>
      <c r="H153" s="14" t="n">
        <f aca="false">IF(ISBLANK(Template!K156),, join("_",Template!K156:L156))</f>
        <v>0</v>
      </c>
      <c r="J153" s="14" t="n">
        <f aca="false">Template!M156</f>
        <v>0</v>
      </c>
      <c r="L153" s="14" t="e">
        <f aca="false">join(":",I153,J153,K153)</f>
        <v>#NAME?</v>
      </c>
      <c r="M153" s="14" t="n">
        <f aca="false">IF(ISBLANK(Template!O156),, join("_",Template!O156:P156))</f>
        <v>0</v>
      </c>
      <c r="O153" s="14" t="n">
        <f aca="false">Template!Q156</f>
        <v>0</v>
      </c>
    </row>
    <row r="154" customFormat="false" ht="15.75" hidden="false" customHeight="false" outlineLevel="0" collapsed="false">
      <c r="A154" s="6" t="n">
        <v>152</v>
      </c>
      <c r="B154" s="14" t="e">
        <f aca="false">join(",",G154,L154,Q154,V154,AA154,AF154,AK154)</f>
        <v>#NAME?</v>
      </c>
      <c r="C154" s="14" t="n">
        <f aca="false">IF(ISBLANK(Template!H157),, join("_",Template!H157:I157))</f>
        <v>0</v>
      </c>
      <c r="G154" s="14" t="e">
        <f aca="false">join(":",D154,E154,F154)</f>
        <v>#NAME?</v>
      </c>
      <c r="H154" s="14" t="n">
        <f aca="false">IF(ISBLANK(Template!K157),, join("_",Template!K157:L157))</f>
        <v>0</v>
      </c>
      <c r="J154" s="14" t="n">
        <f aca="false">Template!M157</f>
        <v>0</v>
      </c>
      <c r="L154" s="14" t="e">
        <f aca="false">join(":",I154,J154,K154)</f>
        <v>#NAME?</v>
      </c>
      <c r="M154" s="14" t="n">
        <f aca="false">IF(ISBLANK(Template!O157),, join("_",Template!O157:P157))</f>
        <v>0</v>
      </c>
      <c r="O154" s="14" t="n">
        <f aca="false">Template!Q157</f>
        <v>0</v>
      </c>
    </row>
    <row r="155" customFormat="false" ht="15.75" hidden="false" customHeight="false" outlineLevel="0" collapsed="false">
      <c r="A155" s="6" t="n">
        <v>153</v>
      </c>
      <c r="B155" s="14" t="e">
        <f aca="false">join(",",G155,L155,Q155,V155,AA155,AF155,AK155)</f>
        <v>#NAME?</v>
      </c>
      <c r="C155" s="14" t="n">
        <f aca="false">IF(ISBLANK(Template!H158),, join("_",Template!H158:I158))</f>
        <v>0</v>
      </c>
      <c r="G155" s="14" t="e">
        <f aca="false">join(":",D155,E155,F155)</f>
        <v>#NAME?</v>
      </c>
      <c r="H155" s="14" t="n">
        <f aca="false">IF(ISBLANK(Template!K158),, join("_",Template!K158:L158))</f>
        <v>0</v>
      </c>
      <c r="J155" s="14" t="n">
        <f aca="false">Template!M158</f>
        <v>0</v>
      </c>
      <c r="L155" s="14" t="e">
        <f aca="false">join(":",I155,J155,K155)</f>
        <v>#NAME?</v>
      </c>
      <c r="M155" s="14" t="n">
        <f aca="false">IF(ISBLANK(Template!O158),, join("_",Template!O158:P158))</f>
        <v>0</v>
      </c>
      <c r="O155" s="14" t="n">
        <f aca="false">Template!Q158</f>
        <v>0</v>
      </c>
    </row>
    <row r="156" customFormat="false" ht="15.75" hidden="false" customHeight="false" outlineLevel="0" collapsed="false">
      <c r="A156" s="6" t="n">
        <v>154</v>
      </c>
      <c r="B156" s="14" t="e">
        <f aca="false">join(",",G156,L156,Q156,V156,AA156,AF156,AK156)</f>
        <v>#NAME?</v>
      </c>
      <c r="C156" s="14" t="n">
        <f aca="false">IF(ISBLANK(Template!H159),, join("_",Template!H159:I159))</f>
        <v>0</v>
      </c>
      <c r="G156" s="14" t="e">
        <f aca="false">join(":",D156,E156,F156)</f>
        <v>#NAME?</v>
      </c>
      <c r="H156" s="14" t="n">
        <f aca="false">IF(ISBLANK(Template!K159),, join("_",Template!K159:L159))</f>
        <v>0</v>
      </c>
      <c r="J156" s="14" t="n">
        <f aca="false">Template!M159</f>
        <v>0</v>
      </c>
      <c r="L156" s="14" t="e">
        <f aca="false">join(":",I156,J156,K156)</f>
        <v>#NAME?</v>
      </c>
      <c r="M156" s="14" t="n">
        <f aca="false">IF(ISBLANK(Template!O159),, join("_",Template!O159:P159))</f>
        <v>0</v>
      </c>
      <c r="O156" s="14" t="n">
        <f aca="false">Template!Q159</f>
        <v>0</v>
      </c>
    </row>
    <row r="157" customFormat="false" ht="15.75" hidden="false" customHeight="false" outlineLevel="0" collapsed="false">
      <c r="A157" s="6" t="n">
        <v>155</v>
      </c>
      <c r="B157" s="14" t="e">
        <f aca="false">join(",",G157,L157,Q157,V157,AA157,AF157,AK157)</f>
        <v>#NAME?</v>
      </c>
      <c r="C157" s="14" t="n">
        <f aca="false">IF(ISBLANK(Template!H160),, join("_",Template!H160:I160))</f>
        <v>0</v>
      </c>
      <c r="G157" s="14" t="e">
        <f aca="false">join(":",D157,E157,F157)</f>
        <v>#NAME?</v>
      </c>
      <c r="H157" s="14" t="n">
        <f aca="false">IF(ISBLANK(Template!K160),, join("_",Template!K160:L160))</f>
        <v>0</v>
      </c>
      <c r="J157" s="14" t="n">
        <f aca="false">Template!M160</f>
        <v>0</v>
      </c>
      <c r="L157" s="14" t="e">
        <f aca="false">join(":",I157,J157,K157)</f>
        <v>#NAME?</v>
      </c>
      <c r="M157" s="14" t="n">
        <f aca="false">IF(ISBLANK(Template!O160),, join("_",Template!O160:P160))</f>
        <v>0</v>
      </c>
      <c r="O157" s="14" t="n">
        <f aca="false">Template!Q160</f>
        <v>0</v>
      </c>
    </row>
    <row r="158" customFormat="false" ht="15.75" hidden="false" customHeight="false" outlineLevel="0" collapsed="false">
      <c r="A158" s="6" t="n">
        <v>156</v>
      </c>
      <c r="B158" s="14" t="e">
        <f aca="false">join(",",G158,L158,Q158,V158,AA158,AF158,AK158)</f>
        <v>#NAME?</v>
      </c>
      <c r="C158" s="14" t="n">
        <f aca="false">IF(ISBLANK(Template!H161),, join("_",Template!H161:I161))</f>
        <v>0</v>
      </c>
      <c r="G158" s="14" t="e">
        <f aca="false">join(":",D158,E158,F158)</f>
        <v>#NAME?</v>
      </c>
      <c r="H158" s="14" t="n">
        <f aca="false">IF(ISBLANK(Template!K161),, join("_",Template!K161:L161))</f>
        <v>0</v>
      </c>
      <c r="J158" s="14" t="n">
        <f aca="false">Template!M161</f>
        <v>0</v>
      </c>
      <c r="L158" s="14" t="e">
        <f aca="false">join(":",I158,J158,K158)</f>
        <v>#NAME?</v>
      </c>
      <c r="M158" s="14" t="n">
        <f aca="false">IF(ISBLANK(Template!O161),, join("_",Template!O161:P161))</f>
        <v>0</v>
      </c>
      <c r="O158" s="14" t="n">
        <f aca="false">Template!Q161</f>
        <v>0</v>
      </c>
    </row>
    <row r="159" customFormat="false" ht="15.75" hidden="false" customHeight="false" outlineLevel="0" collapsed="false">
      <c r="A159" s="6" t="n">
        <v>157</v>
      </c>
      <c r="B159" s="14" t="e">
        <f aca="false">join(",",G159,L159,Q159,V159,AA159,AF159,AK159)</f>
        <v>#NAME?</v>
      </c>
      <c r="C159" s="14" t="n">
        <f aca="false">IF(ISBLANK(Template!H162),, join("_",Template!H162:I162))</f>
        <v>0</v>
      </c>
      <c r="G159" s="14" t="e">
        <f aca="false">join(":",D159,E159,F159)</f>
        <v>#NAME?</v>
      </c>
      <c r="H159" s="14" t="n">
        <f aca="false">IF(ISBLANK(Template!K162),, join("_",Template!K162:L162))</f>
        <v>0</v>
      </c>
      <c r="J159" s="14" t="n">
        <f aca="false">Template!M162</f>
        <v>0</v>
      </c>
      <c r="L159" s="14" t="e">
        <f aca="false">join(":",I159,J159,K159)</f>
        <v>#NAME?</v>
      </c>
      <c r="M159" s="14" t="n">
        <f aca="false">IF(ISBLANK(Template!O162),, join("_",Template!O162:P162))</f>
        <v>0</v>
      </c>
      <c r="O159" s="14" t="n">
        <f aca="false">Template!Q162</f>
        <v>0</v>
      </c>
    </row>
    <row r="160" customFormat="false" ht="15.75" hidden="false" customHeight="false" outlineLevel="0" collapsed="false">
      <c r="A160" s="6" t="n">
        <v>158</v>
      </c>
      <c r="B160" s="14" t="e">
        <f aca="false">join(",",G160,L160,Q160,V160,AA160,AF160,AK160)</f>
        <v>#NAME?</v>
      </c>
      <c r="C160" s="14" t="n">
        <f aca="false">IF(ISBLANK(Template!H163),, join("_",Template!H163:I163))</f>
        <v>0</v>
      </c>
      <c r="G160" s="14" t="e">
        <f aca="false">join(":",D160,E160,F160)</f>
        <v>#NAME?</v>
      </c>
      <c r="H160" s="14" t="n">
        <f aca="false">IF(ISBLANK(Template!K163),, join("_",Template!K163:L163))</f>
        <v>0</v>
      </c>
      <c r="J160" s="14" t="n">
        <f aca="false">Template!M163</f>
        <v>0</v>
      </c>
      <c r="L160" s="14" t="e">
        <f aca="false">join(":",I160,J160,K160)</f>
        <v>#NAME?</v>
      </c>
      <c r="M160" s="14" t="n">
        <f aca="false">IF(ISBLANK(Template!O163),, join("_",Template!O163:P163))</f>
        <v>0</v>
      </c>
      <c r="O160" s="14" t="n">
        <f aca="false">Template!Q163</f>
        <v>0</v>
      </c>
    </row>
    <row r="161" customFormat="false" ht="15.75" hidden="false" customHeight="false" outlineLevel="0" collapsed="false">
      <c r="A161" s="6" t="n">
        <v>159</v>
      </c>
      <c r="B161" s="14" t="e">
        <f aca="false">join(",",G161,L161,Q161,V161,AA161,AF161,AK161)</f>
        <v>#NAME?</v>
      </c>
      <c r="C161" s="14" t="n">
        <f aca="false">IF(ISBLANK(Template!H164),, join("_",Template!H164:I164))</f>
        <v>0</v>
      </c>
      <c r="G161" s="14" t="e">
        <f aca="false">join(":",D161,E161,F161)</f>
        <v>#NAME?</v>
      </c>
      <c r="H161" s="14" t="n">
        <f aca="false">IF(ISBLANK(Template!K164),, join("_",Template!K164:L164))</f>
        <v>0</v>
      </c>
      <c r="J161" s="14" t="n">
        <f aca="false">Template!M164</f>
        <v>0</v>
      </c>
      <c r="L161" s="14" t="e">
        <f aca="false">join(":",I161,J161,K161)</f>
        <v>#NAME?</v>
      </c>
      <c r="M161" s="14" t="n">
        <f aca="false">IF(ISBLANK(Template!O164),, join("_",Template!O164:P164))</f>
        <v>0</v>
      </c>
      <c r="O161" s="14" t="n">
        <f aca="false">Template!Q164</f>
        <v>0</v>
      </c>
    </row>
    <row r="162" customFormat="false" ht="15.75" hidden="false" customHeight="false" outlineLevel="0" collapsed="false">
      <c r="A162" s="6" t="n">
        <v>160</v>
      </c>
      <c r="B162" s="14" t="e">
        <f aca="false">join(",",G162,L162,Q162,V162,AA162,AF162,AK162)</f>
        <v>#NAME?</v>
      </c>
      <c r="C162" s="14" t="n">
        <f aca="false">IF(ISBLANK(Template!H165),, join("_",Template!H165:I165))</f>
        <v>0</v>
      </c>
      <c r="G162" s="14" t="e">
        <f aca="false">join(":",D162,E162,F162)</f>
        <v>#NAME?</v>
      </c>
      <c r="H162" s="14" t="n">
        <f aca="false">IF(ISBLANK(Template!K165),, join("_",Template!K165:L165))</f>
        <v>0</v>
      </c>
      <c r="J162" s="14" t="n">
        <f aca="false">Template!M165</f>
        <v>0</v>
      </c>
      <c r="L162" s="14" t="e">
        <f aca="false">join(":",I162,J162,K162)</f>
        <v>#NAME?</v>
      </c>
      <c r="M162" s="14" t="n">
        <f aca="false">IF(ISBLANK(Template!O165),, join("_",Template!O165:P165))</f>
        <v>0</v>
      </c>
      <c r="O162" s="14" t="n">
        <f aca="false">Template!Q165</f>
        <v>0</v>
      </c>
    </row>
    <row r="163" customFormat="false" ht="15.75" hidden="false" customHeight="false" outlineLevel="0" collapsed="false">
      <c r="A163" s="6" t="n">
        <v>161</v>
      </c>
      <c r="B163" s="14" t="e">
        <f aca="false">join(",",G163,L163,Q163,V163,AA163,AF163,AK163)</f>
        <v>#NAME?</v>
      </c>
      <c r="C163" s="14" t="n">
        <f aca="false">IF(ISBLANK(Template!H166),, join("_",Template!H166:I166))</f>
        <v>0</v>
      </c>
      <c r="G163" s="14" t="e">
        <f aca="false">join(":",D163,E163,F163)</f>
        <v>#NAME?</v>
      </c>
      <c r="H163" s="14" t="n">
        <f aca="false">IF(ISBLANK(Template!K166),, join("_",Template!K166:L166))</f>
        <v>0</v>
      </c>
      <c r="J163" s="14" t="n">
        <f aca="false">Template!M166</f>
        <v>0</v>
      </c>
      <c r="L163" s="14" t="e">
        <f aca="false">join(":",I163,J163,K163)</f>
        <v>#NAME?</v>
      </c>
      <c r="M163" s="14" t="n">
        <f aca="false">IF(ISBLANK(Template!O166),, join("_",Template!O166:P166))</f>
        <v>0</v>
      </c>
      <c r="O163" s="14" t="n">
        <f aca="false">Template!Q166</f>
        <v>0</v>
      </c>
    </row>
    <row r="164" customFormat="false" ht="15.75" hidden="false" customHeight="false" outlineLevel="0" collapsed="false">
      <c r="A164" s="6" t="n">
        <v>162</v>
      </c>
      <c r="B164" s="14" t="e">
        <f aca="false">join(",",G164,L164,Q164,V164,AA164,AF164,AK164)</f>
        <v>#NAME?</v>
      </c>
      <c r="C164" s="14" t="n">
        <f aca="false">IF(ISBLANK(Template!H167),, join("_",Template!H167:I167))</f>
        <v>0</v>
      </c>
      <c r="G164" s="14" t="e">
        <f aca="false">join(":",D164,E164,F164)</f>
        <v>#NAME?</v>
      </c>
      <c r="H164" s="14" t="n">
        <f aca="false">IF(ISBLANK(Template!K167),, join("_",Template!K167:L167))</f>
        <v>0</v>
      </c>
      <c r="J164" s="14" t="n">
        <f aca="false">Template!M167</f>
        <v>0</v>
      </c>
      <c r="L164" s="14" t="e">
        <f aca="false">join(":",I164,J164,K164)</f>
        <v>#NAME?</v>
      </c>
      <c r="M164" s="14" t="n">
        <f aca="false">IF(ISBLANK(Template!O167),, join("_",Template!O167:P167))</f>
        <v>0</v>
      </c>
      <c r="O164" s="14" t="n">
        <f aca="false">Template!Q167</f>
        <v>0</v>
      </c>
    </row>
    <row r="165" customFormat="false" ht="15.75" hidden="false" customHeight="false" outlineLevel="0" collapsed="false">
      <c r="A165" s="6" t="n">
        <v>163</v>
      </c>
      <c r="B165" s="14" t="e">
        <f aca="false">join(",",G165,L165,Q165,V165,AA165,AF165,AK165)</f>
        <v>#NAME?</v>
      </c>
      <c r="C165" s="14" t="n">
        <f aca="false">IF(ISBLANK(Template!H168),, join("_",Template!H168:I168))</f>
        <v>0</v>
      </c>
      <c r="G165" s="14" t="e">
        <f aca="false">join(":",D165,E165,F165)</f>
        <v>#NAME?</v>
      </c>
      <c r="H165" s="14" t="n">
        <f aca="false">IF(ISBLANK(Template!K168),, join("_",Template!K168:L168))</f>
        <v>0</v>
      </c>
      <c r="J165" s="14" t="n">
        <f aca="false">Template!M168</f>
        <v>0</v>
      </c>
      <c r="L165" s="14" t="e">
        <f aca="false">join(":",I165,J165,K165)</f>
        <v>#NAME?</v>
      </c>
      <c r="M165" s="14" t="n">
        <f aca="false">IF(ISBLANK(Template!O168),, join("_",Template!O168:P168))</f>
        <v>0</v>
      </c>
      <c r="O165" s="14" t="n">
        <f aca="false">Template!Q168</f>
        <v>0</v>
      </c>
    </row>
    <row r="166" customFormat="false" ht="15.75" hidden="false" customHeight="false" outlineLevel="0" collapsed="false">
      <c r="A166" s="6" t="n">
        <v>164</v>
      </c>
      <c r="B166" s="14" t="e">
        <f aca="false">join(",",G166,L166,Q166,V166,AA166,AF166,AK166)</f>
        <v>#NAME?</v>
      </c>
      <c r="C166" s="14" t="n">
        <f aca="false">IF(ISBLANK(Template!H169),, join("_",Template!H169:I169))</f>
        <v>0</v>
      </c>
      <c r="G166" s="14" t="e">
        <f aca="false">join(":",D166,E166,F166)</f>
        <v>#NAME?</v>
      </c>
      <c r="H166" s="14" t="n">
        <f aca="false">IF(ISBLANK(Template!K169),, join("_",Template!K169:L169))</f>
        <v>0</v>
      </c>
      <c r="J166" s="14" t="n">
        <f aca="false">Template!M169</f>
        <v>0</v>
      </c>
      <c r="L166" s="14" t="e">
        <f aca="false">join(":",I166,J166,K166)</f>
        <v>#NAME?</v>
      </c>
      <c r="M166" s="14" t="n">
        <f aca="false">IF(ISBLANK(Template!O169),, join("_",Template!O169:P169))</f>
        <v>0</v>
      </c>
      <c r="O166" s="14" t="n">
        <f aca="false">Template!Q169</f>
        <v>0</v>
      </c>
    </row>
    <row r="167" customFormat="false" ht="15.75" hidden="false" customHeight="false" outlineLevel="0" collapsed="false">
      <c r="A167" s="6" t="n">
        <v>165</v>
      </c>
      <c r="B167" s="14" t="e">
        <f aca="false">join(",",G167,L167,Q167,V167,AA167,AF167,AK167)</f>
        <v>#NAME?</v>
      </c>
      <c r="C167" s="14" t="n">
        <f aca="false">IF(ISBLANK(Template!H170),, join("_",Template!H170:I170))</f>
        <v>0</v>
      </c>
      <c r="G167" s="14" t="e">
        <f aca="false">join(":",D167,E167,F167)</f>
        <v>#NAME?</v>
      </c>
      <c r="H167" s="14" t="n">
        <f aca="false">IF(ISBLANK(Template!K170),, join("_",Template!K170:L170))</f>
        <v>0</v>
      </c>
      <c r="J167" s="14" t="n">
        <f aca="false">Template!M170</f>
        <v>0</v>
      </c>
      <c r="L167" s="14" t="e">
        <f aca="false">join(":",I167,J167,K167)</f>
        <v>#NAME?</v>
      </c>
      <c r="M167" s="14" t="n">
        <f aca="false">IF(ISBLANK(Template!O170),, join("_",Template!O170:P170))</f>
        <v>0</v>
      </c>
      <c r="O167" s="14" t="n">
        <f aca="false">Template!Q170</f>
        <v>0</v>
      </c>
    </row>
    <row r="168" customFormat="false" ht="15.75" hidden="false" customHeight="false" outlineLevel="0" collapsed="false">
      <c r="A168" s="6" t="n">
        <v>166</v>
      </c>
      <c r="B168" s="14" t="e">
        <f aca="false">join(",",G168,L168,Q168,V168,AA168,AF168,AK168)</f>
        <v>#NAME?</v>
      </c>
      <c r="C168" s="14" t="n">
        <f aca="false">IF(ISBLANK(Template!H171),, join("_",Template!H171:I171))</f>
        <v>0</v>
      </c>
      <c r="G168" s="14" t="e">
        <f aca="false">join(":",D168,E168,F168)</f>
        <v>#NAME?</v>
      </c>
      <c r="H168" s="14" t="n">
        <f aca="false">IF(ISBLANK(Template!K171),, join("_",Template!K171:L171))</f>
        <v>0</v>
      </c>
      <c r="J168" s="14" t="n">
        <f aca="false">Template!M171</f>
        <v>0</v>
      </c>
      <c r="L168" s="14" t="e">
        <f aca="false">join(":",I168,J168,K168)</f>
        <v>#NAME?</v>
      </c>
      <c r="M168" s="14" t="n">
        <f aca="false">IF(ISBLANK(Template!O171),, join("_",Template!O171:P171))</f>
        <v>0</v>
      </c>
      <c r="O168" s="14" t="n">
        <f aca="false">Template!Q171</f>
        <v>0</v>
      </c>
    </row>
    <row r="169" customFormat="false" ht="15.75" hidden="false" customHeight="false" outlineLevel="0" collapsed="false">
      <c r="A169" s="6" t="n">
        <v>167</v>
      </c>
      <c r="B169" s="14" t="e">
        <f aca="false">join(",",G169,L169,Q169,V169,AA169,AF169,AK169)</f>
        <v>#NAME?</v>
      </c>
      <c r="C169" s="14" t="n">
        <f aca="false">IF(ISBLANK(Template!H172),, join("_",Template!H172:I172))</f>
        <v>0</v>
      </c>
      <c r="G169" s="14" t="e">
        <f aca="false">join(":",D169,E169,F169)</f>
        <v>#NAME?</v>
      </c>
      <c r="H169" s="14" t="n">
        <f aca="false">IF(ISBLANK(Template!K172),, join("_",Template!K172:L172))</f>
        <v>0</v>
      </c>
      <c r="J169" s="14" t="n">
        <f aca="false">Template!M172</f>
        <v>0</v>
      </c>
      <c r="L169" s="14" t="e">
        <f aca="false">join(":",I169,J169,K169)</f>
        <v>#NAME?</v>
      </c>
      <c r="M169" s="14" t="n">
        <f aca="false">IF(ISBLANK(Template!O172),, join("_",Template!O172:P172))</f>
        <v>0</v>
      </c>
      <c r="O169" s="14" t="n">
        <f aca="false">Template!Q172</f>
        <v>0</v>
      </c>
    </row>
    <row r="170" customFormat="false" ht="15.75" hidden="false" customHeight="false" outlineLevel="0" collapsed="false">
      <c r="A170" s="6" t="n">
        <v>168</v>
      </c>
      <c r="B170" s="14" t="e">
        <f aca="false">join(",",G170,L170,Q170,V170,AA170,AF170,AK170)</f>
        <v>#NAME?</v>
      </c>
      <c r="C170" s="14" t="n">
        <f aca="false">IF(ISBLANK(Template!H173),, join("_",Template!H173:I173))</f>
        <v>0</v>
      </c>
      <c r="G170" s="14" t="e">
        <f aca="false">join(":",D170,E170,F170)</f>
        <v>#NAME?</v>
      </c>
      <c r="H170" s="14" t="n">
        <f aca="false">IF(ISBLANK(Template!K173),, join("_",Template!K173:L173))</f>
        <v>0</v>
      </c>
      <c r="J170" s="14" t="n">
        <f aca="false">Template!M173</f>
        <v>0</v>
      </c>
      <c r="L170" s="14" t="e">
        <f aca="false">join(":",I170,J170,K170)</f>
        <v>#NAME?</v>
      </c>
      <c r="M170" s="14" t="n">
        <f aca="false">IF(ISBLANK(Template!O173),, join("_",Template!O173:P173))</f>
        <v>0</v>
      </c>
      <c r="O170" s="14" t="n">
        <f aca="false">Template!Q173</f>
        <v>0</v>
      </c>
    </row>
    <row r="171" customFormat="false" ht="15.75" hidden="false" customHeight="false" outlineLevel="0" collapsed="false">
      <c r="A171" s="6" t="n">
        <v>169</v>
      </c>
      <c r="B171" s="14" t="e">
        <f aca="false">join(",",G171,L171,Q171,V171,AA171,AF171,AK171)</f>
        <v>#NAME?</v>
      </c>
      <c r="C171" s="14" t="n">
        <f aca="false">IF(ISBLANK(Template!H174),, join("_",Template!H174:I174))</f>
        <v>0</v>
      </c>
      <c r="G171" s="14" t="e">
        <f aca="false">join(":",D171,E171,F171)</f>
        <v>#NAME?</v>
      </c>
      <c r="H171" s="14" t="n">
        <f aca="false">IF(ISBLANK(Template!K174),, join("_",Template!K174:L174))</f>
        <v>0</v>
      </c>
      <c r="J171" s="14" t="n">
        <f aca="false">Template!M174</f>
        <v>0</v>
      </c>
      <c r="L171" s="14" t="e">
        <f aca="false">join(":",I171,J171,K171)</f>
        <v>#NAME?</v>
      </c>
      <c r="M171" s="14" t="n">
        <f aca="false">IF(ISBLANK(Template!O174),, join("_",Template!O174:P174))</f>
        <v>0</v>
      </c>
      <c r="O171" s="14" t="n">
        <f aca="false">Template!Q174</f>
        <v>0</v>
      </c>
    </row>
    <row r="172" customFormat="false" ht="15.75" hidden="false" customHeight="false" outlineLevel="0" collapsed="false">
      <c r="A172" s="6" t="n">
        <v>170</v>
      </c>
      <c r="B172" s="14" t="e">
        <f aca="false">join(",",G172,L172,Q172,V172,AA172,AF172,AK172)</f>
        <v>#NAME?</v>
      </c>
      <c r="C172" s="14" t="n">
        <f aca="false">IF(ISBLANK(Template!H175),, join("_",Template!H175:I175))</f>
        <v>0</v>
      </c>
      <c r="G172" s="14" t="e">
        <f aca="false">join(":",D172,E172,F172)</f>
        <v>#NAME?</v>
      </c>
      <c r="H172" s="14" t="n">
        <f aca="false">IF(ISBLANK(Template!K175),, join("_",Template!K175:L175))</f>
        <v>0</v>
      </c>
      <c r="J172" s="14" t="n">
        <f aca="false">Template!M175</f>
        <v>0</v>
      </c>
      <c r="L172" s="14" t="e">
        <f aca="false">join(":",I172,J172,K172)</f>
        <v>#NAME?</v>
      </c>
      <c r="M172" s="14" t="n">
        <f aca="false">IF(ISBLANK(Template!O175),, join("_",Template!O175:P175))</f>
        <v>0</v>
      </c>
      <c r="O172" s="14" t="n">
        <f aca="false">Template!Q175</f>
        <v>0</v>
      </c>
    </row>
    <row r="173" customFormat="false" ht="15.75" hidden="false" customHeight="false" outlineLevel="0" collapsed="false">
      <c r="A173" s="6" t="n">
        <v>171</v>
      </c>
      <c r="B173" s="14" t="e">
        <f aca="false">join(",",G173,L173,Q173,V173,AA173,AF173,AK173)</f>
        <v>#NAME?</v>
      </c>
      <c r="C173" s="14" t="n">
        <f aca="false">IF(ISBLANK(Template!H176),, join("_",Template!H176:I176))</f>
        <v>0</v>
      </c>
      <c r="G173" s="14" t="e">
        <f aca="false">join(":",D173,E173,F173)</f>
        <v>#NAME?</v>
      </c>
      <c r="H173" s="14" t="n">
        <f aca="false">IF(ISBLANK(Template!K176),, join("_",Template!K176:L176))</f>
        <v>0</v>
      </c>
      <c r="J173" s="14" t="n">
        <f aca="false">Template!M176</f>
        <v>0</v>
      </c>
      <c r="L173" s="14" t="e">
        <f aca="false">join(":",I173,J173,K173)</f>
        <v>#NAME?</v>
      </c>
      <c r="M173" s="14" t="n">
        <f aca="false">IF(ISBLANK(Template!O176),, join("_",Template!O176:P176))</f>
        <v>0</v>
      </c>
      <c r="O173" s="14" t="n">
        <f aca="false">Template!Q176</f>
        <v>0</v>
      </c>
    </row>
    <row r="174" customFormat="false" ht="15.75" hidden="false" customHeight="false" outlineLevel="0" collapsed="false">
      <c r="A174" s="6" t="n">
        <v>172</v>
      </c>
      <c r="B174" s="14" t="e">
        <f aca="false">join(",",G174,L174,Q174,V174,AA174,AF174,AK174)</f>
        <v>#NAME?</v>
      </c>
      <c r="C174" s="14" t="n">
        <f aca="false">IF(ISBLANK(Template!H177),, join("_",Template!H177:I177))</f>
        <v>0</v>
      </c>
      <c r="G174" s="14" t="e">
        <f aca="false">join(":",D174,E174,F174)</f>
        <v>#NAME?</v>
      </c>
      <c r="H174" s="14" t="n">
        <f aca="false">IF(ISBLANK(Template!K177),, join("_",Template!K177:L177))</f>
        <v>0</v>
      </c>
      <c r="J174" s="14" t="n">
        <f aca="false">Template!M177</f>
        <v>0</v>
      </c>
      <c r="L174" s="14" t="e">
        <f aca="false">join(":",I174,J174,K174)</f>
        <v>#NAME?</v>
      </c>
      <c r="M174" s="14" t="n">
        <f aca="false">IF(ISBLANK(Template!O177),, join("_",Template!O177:P177))</f>
        <v>0</v>
      </c>
      <c r="O174" s="14" t="n">
        <f aca="false">Template!Q177</f>
        <v>0</v>
      </c>
    </row>
    <row r="175" customFormat="false" ht="15.75" hidden="false" customHeight="false" outlineLevel="0" collapsed="false">
      <c r="A175" s="6" t="n">
        <v>173</v>
      </c>
      <c r="B175" s="14" t="e">
        <f aca="false">join(",",G175,L175,Q175,V175,AA175,AF175,AK175)</f>
        <v>#NAME?</v>
      </c>
      <c r="C175" s="14" t="n">
        <f aca="false">IF(ISBLANK(Template!H178),, join("_",Template!H178:I178))</f>
        <v>0</v>
      </c>
      <c r="G175" s="14" t="e">
        <f aca="false">join(":",D175,E175,F175)</f>
        <v>#NAME?</v>
      </c>
      <c r="H175" s="14" t="n">
        <f aca="false">IF(ISBLANK(Template!K178),, join("_",Template!K178:L178))</f>
        <v>0</v>
      </c>
      <c r="J175" s="14" t="n">
        <f aca="false">Template!M178</f>
        <v>0</v>
      </c>
      <c r="L175" s="14" t="e">
        <f aca="false">join(":",I175,J175,K175)</f>
        <v>#NAME?</v>
      </c>
      <c r="M175" s="14" t="n">
        <f aca="false">IF(ISBLANK(Template!O178),, join("_",Template!O178:P178))</f>
        <v>0</v>
      </c>
      <c r="O175" s="14" t="n">
        <f aca="false">Template!Q178</f>
        <v>0</v>
      </c>
    </row>
    <row r="176" customFormat="false" ht="15.75" hidden="false" customHeight="false" outlineLevel="0" collapsed="false">
      <c r="A176" s="6" t="n">
        <v>174</v>
      </c>
      <c r="B176" s="14" t="e">
        <f aca="false">join(",",G176,L176,Q176,V176,AA176,AF176,AK176)</f>
        <v>#NAME?</v>
      </c>
      <c r="C176" s="14" t="n">
        <f aca="false">IF(ISBLANK(Template!H179),, join("_",Template!H179:I179))</f>
        <v>0</v>
      </c>
      <c r="G176" s="14" t="e">
        <f aca="false">join(":",D176,E176,F176)</f>
        <v>#NAME?</v>
      </c>
      <c r="H176" s="14" t="n">
        <f aca="false">IF(ISBLANK(Template!K179),, join("_",Template!K179:L179))</f>
        <v>0</v>
      </c>
      <c r="J176" s="14" t="n">
        <f aca="false">Template!M179</f>
        <v>0</v>
      </c>
      <c r="L176" s="14" t="e">
        <f aca="false">join(":",I176,J176,K176)</f>
        <v>#NAME?</v>
      </c>
      <c r="M176" s="14" t="n">
        <f aca="false">IF(ISBLANK(Template!O179),, join("_",Template!O179:P179))</f>
        <v>0</v>
      </c>
      <c r="O176" s="14" t="n">
        <f aca="false">Template!Q179</f>
        <v>0</v>
      </c>
    </row>
    <row r="177" customFormat="false" ht="15.75" hidden="false" customHeight="false" outlineLevel="0" collapsed="false">
      <c r="A177" s="6" t="n">
        <v>175</v>
      </c>
      <c r="B177" s="14" t="e">
        <f aca="false">join(",",G177,L177,Q177,V177,AA177,AF177,AK177)</f>
        <v>#NAME?</v>
      </c>
      <c r="C177" s="14" t="n">
        <f aca="false">IF(ISBLANK(Template!H180),, join("_",Template!H180:I180))</f>
        <v>0</v>
      </c>
      <c r="G177" s="14" t="e">
        <f aca="false">join(":",D177,E177,F177)</f>
        <v>#NAME?</v>
      </c>
      <c r="H177" s="14" t="n">
        <f aca="false">IF(ISBLANK(Template!K180),, join("_",Template!K180:L180))</f>
        <v>0</v>
      </c>
      <c r="J177" s="14" t="n">
        <f aca="false">Template!M180</f>
        <v>0</v>
      </c>
      <c r="L177" s="14" t="e">
        <f aca="false">join(":",I177,J177,K177)</f>
        <v>#NAME?</v>
      </c>
      <c r="M177" s="14" t="n">
        <f aca="false">IF(ISBLANK(Template!O180),, join("_",Template!O180:P180))</f>
        <v>0</v>
      </c>
      <c r="O177" s="14" t="n">
        <f aca="false">Template!Q180</f>
        <v>0</v>
      </c>
    </row>
    <row r="178" customFormat="false" ht="15.75" hidden="false" customHeight="false" outlineLevel="0" collapsed="false">
      <c r="A178" s="6" t="n">
        <v>176</v>
      </c>
      <c r="B178" s="14" t="e">
        <f aca="false">join(",",G178,L178,Q178,V178,AA178,AF178,AK178)</f>
        <v>#NAME?</v>
      </c>
      <c r="C178" s="14" t="n">
        <f aca="false">IF(ISBLANK(Template!H181),, join("_",Template!H181:I181))</f>
        <v>0</v>
      </c>
      <c r="G178" s="14" t="e">
        <f aca="false">join(":",D178,E178,F178)</f>
        <v>#NAME?</v>
      </c>
      <c r="H178" s="14" t="n">
        <f aca="false">IF(ISBLANK(Template!K181),, join("_",Template!K181:L181))</f>
        <v>0</v>
      </c>
      <c r="J178" s="14" t="n">
        <f aca="false">Template!M181</f>
        <v>0</v>
      </c>
      <c r="L178" s="14" t="e">
        <f aca="false">join(":",I178,J178,K178)</f>
        <v>#NAME?</v>
      </c>
      <c r="M178" s="14" t="n">
        <f aca="false">IF(ISBLANK(Template!O181),, join("_",Template!O181:P181))</f>
        <v>0</v>
      </c>
      <c r="O178" s="14" t="n">
        <f aca="false">Template!Q181</f>
        <v>0</v>
      </c>
    </row>
    <row r="179" customFormat="false" ht="15.75" hidden="false" customHeight="false" outlineLevel="0" collapsed="false">
      <c r="A179" s="6" t="n">
        <v>177</v>
      </c>
      <c r="B179" s="14" t="e">
        <f aca="false">join(",",G179,L179,Q179,V179,AA179,AF179,AK179)</f>
        <v>#NAME?</v>
      </c>
      <c r="C179" s="14" t="n">
        <f aca="false">IF(ISBLANK(Template!H182),, join("_",Template!H182:I182))</f>
        <v>0</v>
      </c>
      <c r="G179" s="14" t="e">
        <f aca="false">join(":",D179,E179,F179)</f>
        <v>#NAME?</v>
      </c>
      <c r="H179" s="14" t="n">
        <f aca="false">IF(ISBLANK(Template!K182),, join("_",Template!K182:L182))</f>
        <v>0</v>
      </c>
      <c r="J179" s="14" t="n">
        <f aca="false">Template!M182</f>
        <v>0</v>
      </c>
      <c r="L179" s="14" t="e">
        <f aca="false">join(":",I179,J179,K179)</f>
        <v>#NAME?</v>
      </c>
      <c r="M179" s="14" t="n">
        <f aca="false">IF(ISBLANK(Template!O182),, join("_",Template!O182:P182))</f>
        <v>0</v>
      </c>
      <c r="O179" s="14" t="n">
        <f aca="false">Template!Q182</f>
        <v>0</v>
      </c>
    </row>
    <row r="180" customFormat="false" ht="15.75" hidden="false" customHeight="false" outlineLevel="0" collapsed="false">
      <c r="A180" s="6" t="n">
        <v>178</v>
      </c>
      <c r="B180" s="14" t="e">
        <f aca="false">join(",",G180,L180,Q180,V180,AA180,AF180,AK180)</f>
        <v>#NAME?</v>
      </c>
      <c r="C180" s="14" t="n">
        <f aca="false">IF(ISBLANK(Template!H183),, join("_",Template!H183:I183))</f>
        <v>0</v>
      </c>
      <c r="G180" s="14" t="e">
        <f aca="false">join(":",D180,E180,F180)</f>
        <v>#NAME?</v>
      </c>
      <c r="H180" s="14" t="n">
        <f aca="false">IF(ISBLANK(Template!K183),, join("_",Template!K183:L183))</f>
        <v>0</v>
      </c>
      <c r="J180" s="14" t="n">
        <f aca="false">Template!M183</f>
        <v>0</v>
      </c>
      <c r="L180" s="14" t="e">
        <f aca="false">join(":",I180,J180,K180)</f>
        <v>#NAME?</v>
      </c>
      <c r="M180" s="14" t="n">
        <f aca="false">IF(ISBLANK(Template!O183),, join("_",Template!O183:P183))</f>
        <v>0</v>
      </c>
      <c r="O180" s="14" t="n">
        <f aca="false">Template!Q183</f>
        <v>0</v>
      </c>
    </row>
    <row r="181" customFormat="false" ht="15.75" hidden="false" customHeight="false" outlineLevel="0" collapsed="false">
      <c r="A181" s="6" t="n">
        <v>179</v>
      </c>
      <c r="B181" s="14" t="e">
        <f aca="false">join(",",G181,L181,Q181,V181,AA181,AF181,AK181)</f>
        <v>#NAME?</v>
      </c>
      <c r="C181" s="14" t="n">
        <f aca="false">IF(ISBLANK(Template!H184),, join("_",Template!H184:I184))</f>
        <v>0</v>
      </c>
      <c r="G181" s="14" t="e">
        <f aca="false">join(":",D181,E181,F181)</f>
        <v>#NAME?</v>
      </c>
      <c r="H181" s="14" t="n">
        <f aca="false">IF(ISBLANK(Template!K184),, join("_",Template!K184:L184))</f>
        <v>0</v>
      </c>
      <c r="J181" s="14" t="n">
        <f aca="false">Template!M184</f>
        <v>0</v>
      </c>
      <c r="L181" s="14" t="e">
        <f aca="false">join(":",I181,J181,K181)</f>
        <v>#NAME?</v>
      </c>
      <c r="M181" s="14" t="n">
        <f aca="false">IF(ISBLANK(Template!O184),, join("_",Template!O184:P184))</f>
        <v>0</v>
      </c>
      <c r="O181" s="14" t="n">
        <f aca="false">Template!Q184</f>
        <v>0</v>
      </c>
    </row>
    <row r="182" customFormat="false" ht="15.75" hidden="false" customHeight="false" outlineLevel="0" collapsed="false">
      <c r="A182" s="6" t="n">
        <v>180</v>
      </c>
      <c r="B182" s="14" t="e">
        <f aca="false">join(",",G182,L182,Q182,V182,AA182,AF182,AK182)</f>
        <v>#NAME?</v>
      </c>
      <c r="C182" s="14" t="n">
        <f aca="false">IF(ISBLANK(Template!H185),, join("_",Template!H185:I185))</f>
        <v>0</v>
      </c>
      <c r="G182" s="14" t="e">
        <f aca="false">join(":",D182,E182,F182)</f>
        <v>#NAME?</v>
      </c>
      <c r="H182" s="14" t="n">
        <f aca="false">IF(ISBLANK(Template!K185),, join("_",Template!K185:L185))</f>
        <v>0</v>
      </c>
      <c r="J182" s="14" t="n">
        <f aca="false">Template!M185</f>
        <v>0</v>
      </c>
      <c r="L182" s="14" t="e">
        <f aca="false">join(":",I182,J182,K182)</f>
        <v>#NAME?</v>
      </c>
      <c r="M182" s="14" t="n">
        <f aca="false">IF(ISBLANK(Template!O185),, join("_",Template!O185:P185))</f>
        <v>0</v>
      </c>
      <c r="O182" s="14" t="n">
        <f aca="false">Template!Q185</f>
        <v>0</v>
      </c>
    </row>
    <row r="183" customFormat="false" ht="15.75" hidden="false" customHeight="false" outlineLevel="0" collapsed="false">
      <c r="A183" s="6" t="n">
        <v>181</v>
      </c>
      <c r="B183" s="14" t="e">
        <f aca="false">join(",",G183,L183,Q183,V183,AA183,AF183,AK183)</f>
        <v>#NAME?</v>
      </c>
      <c r="C183" s="14" t="n">
        <f aca="false">IF(ISBLANK(Template!H186),, join("_",Template!H186:I186))</f>
        <v>0</v>
      </c>
      <c r="G183" s="14" t="e">
        <f aca="false">join(":",D183,E183,F183)</f>
        <v>#NAME?</v>
      </c>
      <c r="H183" s="14" t="n">
        <f aca="false">IF(ISBLANK(Template!K186),, join("_",Template!K186:L186))</f>
        <v>0</v>
      </c>
      <c r="J183" s="14" t="n">
        <f aca="false">Template!M186</f>
        <v>0</v>
      </c>
      <c r="L183" s="14" t="e">
        <f aca="false">join(":",I183,J183,K183)</f>
        <v>#NAME?</v>
      </c>
      <c r="M183" s="14" t="n">
        <f aca="false">IF(ISBLANK(Template!O186),, join("_",Template!O186:P186))</f>
        <v>0</v>
      </c>
      <c r="O183" s="14" t="n">
        <f aca="false">Template!Q186</f>
        <v>0</v>
      </c>
    </row>
    <row r="184" customFormat="false" ht="15.75" hidden="false" customHeight="false" outlineLevel="0" collapsed="false">
      <c r="A184" s="6" t="n">
        <v>182</v>
      </c>
      <c r="B184" s="14" t="e">
        <f aca="false">join(",",G184,L184,Q184,V184,AA184,AF184,AK184)</f>
        <v>#NAME?</v>
      </c>
      <c r="C184" s="14" t="n">
        <f aca="false">IF(ISBLANK(Template!H187),, join("_",Template!H187:I187))</f>
        <v>0</v>
      </c>
      <c r="G184" s="14" t="e">
        <f aca="false">join(":",D184,E184,F184)</f>
        <v>#NAME?</v>
      </c>
      <c r="H184" s="14" t="n">
        <f aca="false">IF(ISBLANK(Template!K187),, join("_",Template!K187:L187))</f>
        <v>0</v>
      </c>
      <c r="J184" s="14" t="n">
        <f aca="false">Template!M187</f>
        <v>0</v>
      </c>
      <c r="L184" s="14" t="e">
        <f aca="false">join(":",I184,J184,K184)</f>
        <v>#NAME?</v>
      </c>
      <c r="M184" s="14" t="n">
        <f aca="false">IF(ISBLANK(Template!O187),, join("_",Template!O187:P187))</f>
        <v>0</v>
      </c>
      <c r="O184" s="14" t="n">
        <f aca="false">Template!Q187</f>
        <v>0</v>
      </c>
    </row>
    <row r="185" customFormat="false" ht="15.75" hidden="false" customHeight="false" outlineLevel="0" collapsed="false">
      <c r="A185" s="6" t="n">
        <v>183</v>
      </c>
      <c r="B185" s="14" t="e">
        <f aca="false">join(",",G185,L185,Q185,V185,AA185,AF185,AK185)</f>
        <v>#NAME?</v>
      </c>
      <c r="C185" s="14" t="n">
        <f aca="false">IF(ISBLANK(Template!H188),, join("_",Template!H188:I188))</f>
        <v>0</v>
      </c>
      <c r="G185" s="14" t="e">
        <f aca="false">join(":",D185,E185,F185)</f>
        <v>#NAME?</v>
      </c>
      <c r="H185" s="14" t="n">
        <f aca="false">IF(ISBLANK(Template!K188),, join("_",Template!K188:L188))</f>
        <v>0</v>
      </c>
      <c r="J185" s="14" t="n">
        <f aca="false">Template!M188</f>
        <v>0</v>
      </c>
      <c r="L185" s="14" t="e">
        <f aca="false">join(":",I185,J185,K185)</f>
        <v>#NAME?</v>
      </c>
      <c r="M185" s="14" t="n">
        <f aca="false">IF(ISBLANK(Template!O188),, join("_",Template!O188:P188))</f>
        <v>0</v>
      </c>
      <c r="O185" s="14" t="n">
        <f aca="false">Template!Q188</f>
        <v>0</v>
      </c>
    </row>
    <row r="186" customFormat="false" ht="15.75" hidden="false" customHeight="false" outlineLevel="0" collapsed="false">
      <c r="A186" s="6" t="n">
        <v>184</v>
      </c>
      <c r="B186" s="14" t="e">
        <f aca="false">join(",",G186,L186,Q186,V186,AA186,AF186,AK186)</f>
        <v>#NAME?</v>
      </c>
      <c r="C186" s="14" t="n">
        <f aca="false">IF(ISBLANK(Template!H189),, join("_",Template!H189:I189))</f>
        <v>0</v>
      </c>
      <c r="G186" s="14" t="e">
        <f aca="false">join(":",D186,E186,F186)</f>
        <v>#NAME?</v>
      </c>
      <c r="H186" s="14" t="n">
        <f aca="false">IF(ISBLANK(Template!K189),, join("_",Template!K189:L189))</f>
        <v>0</v>
      </c>
      <c r="J186" s="14" t="n">
        <f aca="false">Template!M189</f>
        <v>0</v>
      </c>
      <c r="L186" s="14" t="e">
        <f aca="false">join(":",I186,J186,K186)</f>
        <v>#NAME?</v>
      </c>
      <c r="M186" s="14" t="n">
        <f aca="false">IF(ISBLANK(Template!O189),, join("_",Template!O189:P189))</f>
        <v>0</v>
      </c>
      <c r="O186" s="14" t="n">
        <f aca="false">Template!Q189</f>
        <v>0</v>
      </c>
    </row>
    <row r="187" customFormat="false" ht="15.75" hidden="false" customHeight="false" outlineLevel="0" collapsed="false">
      <c r="A187" s="6" t="n">
        <v>185</v>
      </c>
      <c r="B187" s="14" t="e">
        <f aca="false">join(",",G187,L187,Q187,V187,AA187,AF187,AK187)</f>
        <v>#NAME?</v>
      </c>
      <c r="C187" s="14" t="n">
        <f aca="false">IF(ISBLANK(Template!H190),, join("_",Template!H190:I190))</f>
        <v>0</v>
      </c>
      <c r="G187" s="14" t="e">
        <f aca="false">join(":",D187,E187,F187)</f>
        <v>#NAME?</v>
      </c>
      <c r="H187" s="14" t="n">
        <f aca="false">IF(ISBLANK(Template!K190),, join("_",Template!K190:L190))</f>
        <v>0</v>
      </c>
      <c r="J187" s="14" t="n">
        <f aca="false">Template!M190</f>
        <v>0</v>
      </c>
      <c r="L187" s="14" t="e">
        <f aca="false">join(":",I187,J187,K187)</f>
        <v>#NAME?</v>
      </c>
      <c r="M187" s="14" t="n">
        <f aca="false">IF(ISBLANK(Template!O190),, join("_",Template!O190:P190))</f>
        <v>0</v>
      </c>
      <c r="O187" s="14" t="n">
        <f aca="false">Template!Q190</f>
        <v>0</v>
      </c>
    </row>
    <row r="188" customFormat="false" ht="15.75" hidden="false" customHeight="false" outlineLevel="0" collapsed="false">
      <c r="A188" s="6" t="n">
        <v>186</v>
      </c>
      <c r="B188" s="14" t="e">
        <f aca="false">join(",",G188,L188,Q188,V188,AA188,AF188,AK188)</f>
        <v>#NAME?</v>
      </c>
      <c r="C188" s="14" t="n">
        <f aca="false">IF(ISBLANK(Template!H191),, join("_",Template!H191:I191))</f>
        <v>0</v>
      </c>
      <c r="G188" s="14" t="e">
        <f aca="false">join(":",D188,E188,F188)</f>
        <v>#NAME?</v>
      </c>
      <c r="H188" s="14" t="n">
        <f aca="false">IF(ISBLANK(Template!K191),, join("_",Template!K191:L191))</f>
        <v>0</v>
      </c>
      <c r="J188" s="14" t="n">
        <f aca="false">Template!M191</f>
        <v>0</v>
      </c>
      <c r="L188" s="14" t="e">
        <f aca="false">join(":",I188,J188,K188)</f>
        <v>#NAME?</v>
      </c>
      <c r="M188" s="14" t="n">
        <f aca="false">IF(ISBLANK(Template!O191),, join("_",Template!O191:P191))</f>
        <v>0</v>
      </c>
      <c r="O188" s="14" t="n">
        <f aca="false">Template!Q191</f>
        <v>0</v>
      </c>
    </row>
    <row r="189" customFormat="false" ht="15.75" hidden="false" customHeight="false" outlineLevel="0" collapsed="false">
      <c r="A189" s="6" t="n">
        <v>187</v>
      </c>
      <c r="B189" s="14" t="e">
        <f aca="false">join(",",G189,L189,Q189,V189,AA189,AF189,AK189)</f>
        <v>#NAME?</v>
      </c>
      <c r="C189" s="14" t="n">
        <f aca="false">IF(ISBLANK(Template!H192),, join("_",Template!H192:I192))</f>
        <v>0</v>
      </c>
      <c r="G189" s="14" t="e">
        <f aca="false">join(":",D189,E189,F189)</f>
        <v>#NAME?</v>
      </c>
      <c r="H189" s="14" t="n">
        <f aca="false">IF(ISBLANK(Template!K192),, join("_",Template!K192:L192))</f>
        <v>0</v>
      </c>
      <c r="J189" s="14" t="n">
        <f aca="false">Template!M192</f>
        <v>0</v>
      </c>
      <c r="L189" s="14" t="e">
        <f aca="false">join(":",I189,J189,K189)</f>
        <v>#NAME?</v>
      </c>
      <c r="M189" s="14" t="n">
        <f aca="false">IF(ISBLANK(Template!O192),, join("_",Template!O192:P192))</f>
        <v>0</v>
      </c>
      <c r="O189" s="14" t="n">
        <f aca="false">Template!Q192</f>
        <v>0</v>
      </c>
    </row>
    <row r="190" customFormat="false" ht="15.75" hidden="false" customHeight="false" outlineLevel="0" collapsed="false">
      <c r="A190" s="6" t="n">
        <v>188</v>
      </c>
      <c r="B190" s="14" t="e">
        <f aca="false">join(",",G190,L190,Q190,V190,AA190,AF190,AK190)</f>
        <v>#NAME?</v>
      </c>
      <c r="C190" s="14" t="n">
        <f aca="false">IF(ISBLANK(Template!H193),, join("_",Template!H193:I193))</f>
        <v>0</v>
      </c>
      <c r="G190" s="14" t="e">
        <f aca="false">join(":",D190,E190,F190)</f>
        <v>#NAME?</v>
      </c>
      <c r="H190" s="14" t="n">
        <f aca="false">IF(ISBLANK(Template!K193),, join("_",Template!K193:L193))</f>
        <v>0</v>
      </c>
      <c r="J190" s="14" t="n">
        <f aca="false">Template!M193</f>
        <v>0</v>
      </c>
      <c r="L190" s="14" t="e">
        <f aca="false">join(":",I190,J190,K190)</f>
        <v>#NAME?</v>
      </c>
      <c r="M190" s="14" t="n">
        <f aca="false">IF(ISBLANK(Template!O193),, join("_",Template!O193:P193))</f>
        <v>0</v>
      </c>
      <c r="O190" s="14" t="n">
        <f aca="false">Template!Q193</f>
        <v>0</v>
      </c>
    </row>
    <row r="191" customFormat="false" ht="15.75" hidden="false" customHeight="false" outlineLevel="0" collapsed="false">
      <c r="A191" s="6" t="n">
        <v>189</v>
      </c>
      <c r="B191" s="14" t="e">
        <f aca="false">join(",",G191,L191,Q191,V191,AA191,AF191,AK191)</f>
        <v>#NAME?</v>
      </c>
      <c r="C191" s="14" t="n">
        <f aca="false">IF(ISBLANK(Template!H194),, join("_",Template!H194:I194))</f>
        <v>0</v>
      </c>
      <c r="G191" s="14" t="e">
        <f aca="false">join(":",D191,E191,F191)</f>
        <v>#NAME?</v>
      </c>
      <c r="H191" s="14" t="n">
        <f aca="false">IF(ISBLANK(Template!K194),, join("_",Template!K194:L194))</f>
        <v>0</v>
      </c>
      <c r="J191" s="14" t="n">
        <f aca="false">Template!M194</f>
        <v>0</v>
      </c>
      <c r="L191" s="14" t="e">
        <f aca="false">join(":",I191,J191,K191)</f>
        <v>#NAME?</v>
      </c>
      <c r="M191" s="14" t="n">
        <f aca="false">IF(ISBLANK(Template!O194),, join("_",Template!O194:P194))</f>
        <v>0</v>
      </c>
      <c r="O191" s="14" t="n">
        <f aca="false">Template!Q194</f>
        <v>0</v>
      </c>
    </row>
    <row r="192" customFormat="false" ht="15.75" hidden="false" customHeight="false" outlineLevel="0" collapsed="false">
      <c r="A192" s="6" t="n">
        <v>190</v>
      </c>
      <c r="B192" s="14" t="e">
        <f aca="false">join(",",G192,L192,Q192,V192,AA192,AF192,AK192)</f>
        <v>#NAME?</v>
      </c>
      <c r="C192" s="14" t="n">
        <f aca="false">IF(ISBLANK(Template!H195),, join("_",Template!H195:I195))</f>
        <v>0</v>
      </c>
      <c r="G192" s="14" t="e">
        <f aca="false">join(":",D192,E192,F192)</f>
        <v>#NAME?</v>
      </c>
      <c r="H192" s="14" t="n">
        <f aca="false">IF(ISBLANK(Template!K195),, join("_",Template!K195:L195))</f>
        <v>0</v>
      </c>
      <c r="J192" s="14" t="n">
        <f aca="false">Template!M195</f>
        <v>0</v>
      </c>
      <c r="L192" s="14" t="e">
        <f aca="false">join(":",I192,J192,K192)</f>
        <v>#NAME?</v>
      </c>
      <c r="M192" s="14" t="n">
        <f aca="false">IF(ISBLANK(Template!O195),, join("_",Template!O195:P195))</f>
        <v>0</v>
      </c>
      <c r="O192" s="14" t="n">
        <f aca="false">Template!Q195</f>
        <v>0</v>
      </c>
    </row>
    <row r="193" customFormat="false" ht="15.75" hidden="false" customHeight="false" outlineLevel="0" collapsed="false">
      <c r="A193" s="6" t="n">
        <v>191</v>
      </c>
      <c r="B193" s="14" t="e">
        <f aca="false">join(",",G193,L193,Q193,V193,AA193,AF193,AK193)</f>
        <v>#NAME?</v>
      </c>
      <c r="C193" s="14" t="n">
        <f aca="false">IF(ISBLANK(Template!H196),, join("_",Template!H196:I196))</f>
        <v>0</v>
      </c>
      <c r="G193" s="14" t="e">
        <f aca="false">join(":",D193,E193,F193)</f>
        <v>#NAME?</v>
      </c>
      <c r="H193" s="14" t="n">
        <f aca="false">IF(ISBLANK(Template!K196),, join("_",Template!K196:L196))</f>
        <v>0</v>
      </c>
      <c r="J193" s="14" t="n">
        <f aca="false">Template!M196</f>
        <v>0</v>
      </c>
      <c r="L193" s="14" t="e">
        <f aca="false">join(":",I193,J193,K193)</f>
        <v>#NAME?</v>
      </c>
      <c r="M193" s="14" t="n">
        <f aca="false">IF(ISBLANK(Template!O196),, join("_",Template!O196:P196))</f>
        <v>0</v>
      </c>
      <c r="O193" s="14" t="n">
        <f aca="false">Template!Q196</f>
        <v>0</v>
      </c>
    </row>
    <row r="194" customFormat="false" ht="15.75" hidden="false" customHeight="false" outlineLevel="0" collapsed="false">
      <c r="A194" s="6" t="n">
        <v>192</v>
      </c>
      <c r="B194" s="14" t="e">
        <f aca="false">join(",",G194,L194,Q194,V194,AA194,AF194,AK194)</f>
        <v>#NAME?</v>
      </c>
      <c r="C194" s="14" t="n">
        <f aca="false">IF(ISBLANK(Template!H197),, join("_",Template!H197:I197))</f>
        <v>0</v>
      </c>
      <c r="G194" s="14" t="e">
        <f aca="false">join(":",D194,E194,F194)</f>
        <v>#NAME?</v>
      </c>
      <c r="H194" s="14" t="n">
        <f aca="false">IF(ISBLANK(Template!K197),, join("_",Template!K197:L197))</f>
        <v>0</v>
      </c>
      <c r="J194" s="14" t="n">
        <f aca="false">Template!M197</f>
        <v>0</v>
      </c>
      <c r="L194" s="14" t="e">
        <f aca="false">join(":",I194,J194,K194)</f>
        <v>#NAME?</v>
      </c>
      <c r="M194" s="14" t="n">
        <f aca="false">IF(ISBLANK(Template!O197),, join("_",Template!O197:P197))</f>
        <v>0</v>
      </c>
      <c r="O194" s="14" t="n">
        <f aca="false">Template!Q197</f>
        <v>0</v>
      </c>
    </row>
    <row r="195" customFormat="false" ht="15.75" hidden="false" customHeight="false" outlineLevel="0" collapsed="false">
      <c r="A195" s="6" t="n">
        <v>193</v>
      </c>
      <c r="B195" s="14" t="e">
        <f aca="false">join(",",G195,L195,Q195,V195,AA195,AF195,AK195)</f>
        <v>#NAME?</v>
      </c>
      <c r="C195" s="14" t="n">
        <f aca="false">IF(ISBLANK(Template!H198),, join("_",Template!H198:I198))</f>
        <v>0</v>
      </c>
      <c r="G195" s="14" t="e">
        <f aca="false">join(":",D195,E195,F195)</f>
        <v>#NAME?</v>
      </c>
      <c r="H195" s="14" t="n">
        <f aca="false">IF(ISBLANK(Template!K198),, join("_",Template!K198:L198))</f>
        <v>0</v>
      </c>
      <c r="J195" s="14" t="n">
        <f aca="false">Template!M198</f>
        <v>0</v>
      </c>
      <c r="L195" s="14" t="e">
        <f aca="false">join(":",I195,J195,K195)</f>
        <v>#NAME?</v>
      </c>
      <c r="M195" s="14" t="n">
        <f aca="false">IF(ISBLANK(Template!O198),, join("_",Template!O198:P198))</f>
        <v>0</v>
      </c>
      <c r="O195" s="14" t="n">
        <f aca="false">Template!Q198</f>
        <v>0</v>
      </c>
    </row>
    <row r="196" customFormat="false" ht="15.75" hidden="false" customHeight="false" outlineLevel="0" collapsed="false">
      <c r="A196" s="6" t="n">
        <v>194</v>
      </c>
      <c r="B196" s="14" t="e">
        <f aca="false">join(",",G196,L196,Q196,V196,AA196,AF196,AK196)</f>
        <v>#NAME?</v>
      </c>
      <c r="C196" s="14" t="n">
        <f aca="false">IF(ISBLANK(Template!H199),, join("_",Template!H199:I199))</f>
        <v>0</v>
      </c>
      <c r="G196" s="14" t="e">
        <f aca="false">join(":",D196,E196,F196)</f>
        <v>#NAME?</v>
      </c>
      <c r="H196" s="14" t="n">
        <f aca="false">IF(ISBLANK(Template!K199),, join("_",Template!K199:L199))</f>
        <v>0</v>
      </c>
      <c r="J196" s="14" t="n">
        <f aca="false">Template!M199</f>
        <v>0</v>
      </c>
      <c r="L196" s="14" t="e">
        <f aca="false">join(":",I196,J196,K196)</f>
        <v>#NAME?</v>
      </c>
      <c r="M196" s="14" t="n">
        <f aca="false">IF(ISBLANK(Template!O199),, join("_",Template!O199:P199))</f>
        <v>0</v>
      </c>
      <c r="O196" s="14" t="n">
        <f aca="false">Template!Q199</f>
        <v>0</v>
      </c>
    </row>
    <row r="197" customFormat="false" ht="15.75" hidden="false" customHeight="false" outlineLevel="0" collapsed="false">
      <c r="A197" s="6" t="n">
        <v>195</v>
      </c>
      <c r="B197" s="14" t="e">
        <f aca="false">join(",",G197,L197,Q197,V197,AA197,AF197,AK197)</f>
        <v>#NAME?</v>
      </c>
      <c r="C197" s="14" t="n">
        <f aca="false">IF(ISBLANK(Template!H200),, join("_",Template!H200:I200))</f>
        <v>0</v>
      </c>
      <c r="G197" s="14" t="e">
        <f aca="false">join(":",D197,E197,F197)</f>
        <v>#NAME?</v>
      </c>
      <c r="H197" s="14" t="n">
        <f aca="false">IF(ISBLANK(Template!K200),, join("_",Template!K200:L200))</f>
        <v>0</v>
      </c>
      <c r="J197" s="14" t="n">
        <f aca="false">Template!M200</f>
        <v>0</v>
      </c>
      <c r="L197" s="14" t="e">
        <f aca="false">join(":",I197,J197,K197)</f>
        <v>#NAME?</v>
      </c>
      <c r="M197" s="14" t="n">
        <f aca="false">IF(ISBLANK(Template!O200),, join("_",Template!O200:P200))</f>
        <v>0</v>
      </c>
      <c r="O197" s="14" t="n">
        <f aca="false">Template!Q200</f>
        <v>0</v>
      </c>
    </row>
    <row r="198" customFormat="false" ht="15.75" hidden="false" customHeight="false" outlineLevel="0" collapsed="false">
      <c r="A198" s="6" t="n">
        <v>196</v>
      </c>
      <c r="B198" s="14" t="e">
        <f aca="false">join(",",G198,L198,Q198,V198,AA198,AF198,AK198)</f>
        <v>#NAME?</v>
      </c>
      <c r="C198" s="14" t="n">
        <f aca="false">IF(ISBLANK(Template!H201),, join("_",Template!H201:I201))</f>
        <v>0</v>
      </c>
      <c r="G198" s="14" t="e">
        <f aca="false">join(":",D198,E198,F198)</f>
        <v>#NAME?</v>
      </c>
      <c r="H198" s="14" t="n">
        <f aca="false">IF(ISBLANK(Template!K201),, join("_",Template!K201:L201))</f>
        <v>0</v>
      </c>
      <c r="J198" s="14" t="n">
        <f aca="false">Template!M201</f>
        <v>0</v>
      </c>
      <c r="L198" s="14" t="e">
        <f aca="false">join(":",I198,J198,K198)</f>
        <v>#NAME?</v>
      </c>
      <c r="M198" s="14" t="n">
        <f aca="false">IF(ISBLANK(Template!O201),, join("_",Template!O201:P201))</f>
        <v>0</v>
      </c>
      <c r="O198" s="14" t="n">
        <f aca="false">Template!Q201</f>
        <v>0</v>
      </c>
    </row>
    <row r="199" customFormat="false" ht="15.75" hidden="false" customHeight="false" outlineLevel="0" collapsed="false">
      <c r="A199" s="6" t="n">
        <v>197</v>
      </c>
      <c r="B199" s="14" t="e">
        <f aca="false">join(",",G199,L199,Q199,V199,AA199,AF199,AK199)</f>
        <v>#NAME?</v>
      </c>
      <c r="C199" s="14" t="n">
        <f aca="false">IF(ISBLANK(Template!H202),, join("_",Template!H202:I202))</f>
        <v>0</v>
      </c>
      <c r="G199" s="14" t="e">
        <f aca="false">join(":",D199,E199,F199)</f>
        <v>#NAME?</v>
      </c>
      <c r="H199" s="14" t="n">
        <f aca="false">IF(ISBLANK(Template!K202),, join("_",Template!K202:L202))</f>
        <v>0</v>
      </c>
      <c r="J199" s="14" t="n">
        <f aca="false">Template!M202</f>
        <v>0</v>
      </c>
      <c r="L199" s="14" t="e">
        <f aca="false">join(":",I199,J199,K199)</f>
        <v>#NAME?</v>
      </c>
      <c r="M199" s="14" t="n">
        <f aca="false">IF(ISBLANK(Template!O202),, join("_",Template!O202:P202))</f>
        <v>0</v>
      </c>
      <c r="O199" s="14" t="n">
        <f aca="false">Template!Q202</f>
        <v>0</v>
      </c>
    </row>
    <row r="200" customFormat="false" ht="15.75" hidden="false" customHeight="false" outlineLevel="0" collapsed="false">
      <c r="A200" s="6" t="n">
        <v>198</v>
      </c>
      <c r="B200" s="14" t="e">
        <f aca="false">join(",",G200,L200,Q200,V200,AA200,AF200,AK200)</f>
        <v>#NAME?</v>
      </c>
      <c r="C200" s="14" t="n">
        <f aca="false">IF(ISBLANK(Template!H203),, join("_",Template!H203:I203))</f>
        <v>0</v>
      </c>
      <c r="G200" s="14" t="e">
        <f aca="false">join(":",D200,E200,F200)</f>
        <v>#NAME?</v>
      </c>
      <c r="H200" s="14" t="n">
        <f aca="false">IF(ISBLANK(Template!K203),, join("_",Template!K203:L203))</f>
        <v>0</v>
      </c>
      <c r="J200" s="14" t="n">
        <f aca="false">Template!M203</f>
        <v>0</v>
      </c>
      <c r="L200" s="14" t="e">
        <f aca="false">join(":",I200,J200,K200)</f>
        <v>#NAME?</v>
      </c>
      <c r="M200" s="14" t="n">
        <f aca="false">IF(ISBLANK(Template!O203),, join("_",Template!O203:P203))</f>
        <v>0</v>
      </c>
      <c r="O200" s="14" t="n">
        <f aca="false">Template!Q203</f>
        <v>0</v>
      </c>
    </row>
    <row r="201" customFormat="false" ht="15.75" hidden="false" customHeight="false" outlineLevel="0" collapsed="false">
      <c r="A201" s="6" t="n">
        <v>199</v>
      </c>
      <c r="B201" s="14" t="e">
        <f aca="false">join(",",G201,L201,Q201,V201,AA201,AF201,AK201)</f>
        <v>#NAME?</v>
      </c>
      <c r="C201" s="14" t="n">
        <f aca="false">IF(ISBLANK(Template!H204),, join("_",Template!H204:I204))</f>
        <v>0</v>
      </c>
      <c r="G201" s="14" t="e">
        <f aca="false">join(":",D201,E201,F201)</f>
        <v>#NAME?</v>
      </c>
      <c r="H201" s="14" t="n">
        <f aca="false">IF(ISBLANK(Template!K204),, join("_",Template!K204:L204))</f>
        <v>0</v>
      </c>
      <c r="J201" s="14" t="n">
        <f aca="false">Template!M204</f>
        <v>0</v>
      </c>
      <c r="L201" s="14" t="e">
        <f aca="false">join(":",I201,J201,K201)</f>
        <v>#NAME?</v>
      </c>
      <c r="M201" s="14" t="n">
        <f aca="false">IF(ISBLANK(Template!O204),, join("_",Template!O204:P204))</f>
        <v>0</v>
      </c>
      <c r="O201" s="14" t="n">
        <f aca="false">Template!Q204</f>
        <v>0</v>
      </c>
    </row>
    <row r="202" customFormat="false" ht="15.75" hidden="false" customHeight="false" outlineLevel="0" collapsed="false">
      <c r="A202" s="6" t="n">
        <v>200</v>
      </c>
      <c r="B202" s="14" t="e">
        <f aca="false">join(",",G202,L202,Q202,V202,AA202,AF202,AK202)</f>
        <v>#NAME?</v>
      </c>
      <c r="C202" s="14" t="n">
        <f aca="false">IF(ISBLANK(Template!H205),, join("_",Template!H205:I205))</f>
        <v>0</v>
      </c>
      <c r="G202" s="14" t="e">
        <f aca="false">join(":",D202,E202,F202)</f>
        <v>#NAME?</v>
      </c>
      <c r="H202" s="14" t="n">
        <f aca="false">IF(ISBLANK(Template!K205),, join("_",Template!K205:L205))</f>
        <v>0</v>
      </c>
      <c r="J202" s="14" t="n">
        <f aca="false">Template!M205</f>
        <v>0</v>
      </c>
      <c r="L202" s="14" t="e">
        <f aca="false">join(":",I202,J202,K202)</f>
        <v>#NAME?</v>
      </c>
      <c r="M202" s="14" t="n">
        <f aca="false">IF(ISBLANK(Template!O205),, join("_",Template!O205:P205))</f>
        <v>0</v>
      </c>
      <c r="O202" s="14" t="n">
        <f aca="false">Template!Q205</f>
        <v>0</v>
      </c>
    </row>
    <row r="203" customFormat="false" ht="15.75" hidden="false" customHeight="false" outlineLevel="0" collapsed="false">
      <c r="A203" s="6" t="n">
        <v>201</v>
      </c>
      <c r="B203" s="14" t="e">
        <f aca="false">join(",",G203,L203,Q203,V203,AA203,AF203,AK203)</f>
        <v>#NAME?</v>
      </c>
      <c r="C203" s="14" t="n">
        <f aca="false">IF(ISBLANK(Template!H206),, join("_",Template!H206:I206))</f>
        <v>0</v>
      </c>
      <c r="G203" s="14" t="e">
        <f aca="false">join(":",D203,E203,F203)</f>
        <v>#NAME?</v>
      </c>
      <c r="H203" s="14" t="n">
        <f aca="false">IF(ISBLANK(Template!K206),, join("_",Template!K206:L206))</f>
        <v>0</v>
      </c>
      <c r="J203" s="14" t="n">
        <f aca="false">Template!M206</f>
        <v>0</v>
      </c>
      <c r="L203" s="14" t="e">
        <f aca="false">join(":",I203,J203,K203)</f>
        <v>#NAME?</v>
      </c>
      <c r="M203" s="14" t="n">
        <f aca="false">IF(ISBLANK(Template!O206),, join("_",Template!O206:P206))</f>
        <v>0</v>
      </c>
      <c r="O203" s="14" t="n">
        <f aca="false">Template!Q206</f>
        <v>0</v>
      </c>
    </row>
    <row r="204" customFormat="false" ht="15.75" hidden="false" customHeight="false" outlineLevel="0" collapsed="false">
      <c r="A204" s="6" t="n">
        <v>202</v>
      </c>
      <c r="B204" s="14" t="e">
        <f aca="false">join(",",G204,L204,Q204,V204,AA204,AF204,AK204)</f>
        <v>#NAME?</v>
      </c>
      <c r="C204" s="14" t="n">
        <f aca="false">IF(ISBLANK(Template!H207),, join("_",Template!H207:I207))</f>
        <v>0</v>
      </c>
      <c r="G204" s="14" t="e">
        <f aca="false">join(":",D204,E204,F204)</f>
        <v>#NAME?</v>
      </c>
      <c r="H204" s="14" t="n">
        <f aca="false">IF(ISBLANK(Template!K207),, join("_",Template!K207:L207))</f>
        <v>0</v>
      </c>
      <c r="J204" s="14" t="n">
        <f aca="false">Template!M207</f>
        <v>0</v>
      </c>
      <c r="L204" s="14" t="e">
        <f aca="false">join(":",I204,J204,K204)</f>
        <v>#NAME?</v>
      </c>
      <c r="M204" s="14" t="n">
        <f aca="false">IF(ISBLANK(Template!O207),, join("_",Template!O207:P207))</f>
        <v>0</v>
      </c>
      <c r="O204" s="14" t="n">
        <f aca="false">Template!Q207</f>
        <v>0</v>
      </c>
    </row>
    <row r="205" customFormat="false" ht="15.75" hidden="false" customHeight="false" outlineLevel="0" collapsed="false">
      <c r="A205" s="6" t="n">
        <v>203</v>
      </c>
      <c r="B205" s="14" t="e">
        <f aca="false">join(",",G205,L205,Q205,V205,AA205,AF205,AK205)</f>
        <v>#NAME?</v>
      </c>
      <c r="C205" s="14" t="n">
        <f aca="false">IF(ISBLANK(Template!H208),, join("_",Template!H208:I208))</f>
        <v>0</v>
      </c>
      <c r="G205" s="14" t="e">
        <f aca="false">join(":",D205,E205,F205)</f>
        <v>#NAME?</v>
      </c>
      <c r="H205" s="14" t="n">
        <f aca="false">IF(ISBLANK(Template!K208),, join("_",Template!K208:L208))</f>
        <v>0</v>
      </c>
      <c r="J205" s="14" t="n">
        <f aca="false">Template!M208</f>
        <v>0</v>
      </c>
      <c r="L205" s="14" t="e">
        <f aca="false">join(":",I205,J205,K205)</f>
        <v>#NAME?</v>
      </c>
      <c r="M205" s="14" t="n">
        <f aca="false">IF(ISBLANK(Template!O208),, join("_",Template!O208:P208))</f>
        <v>0</v>
      </c>
      <c r="O205" s="14" t="n">
        <f aca="false">Template!Q208</f>
        <v>0</v>
      </c>
    </row>
    <row r="206" customFormat="false" ht="15.75" hidden="false" customHeight="false" outlineLevel="0" collapsed="false">
      <c r="A206" s="6" t="n">
        <v>204</v>
      </c>
      <c r="B206" s="14" t="e">
        <f aca="false">join(",",G206,L206,Q206,V206,AA206,AF206,AK206)</f>
        <v>#NAME?</v>
      </c>
      <c r="C206" s="14" t="n">
        <f aca="false">IF(ISBLANK(Template!H209),, join("_",Template!H209:I209))</f>
        <v>0</v>
      </c>
      <c r="G206" s="14" t="e">
        <f aca="false">join(":",D206,E206,F206)</f>
        <v>#NAME?</v>
      </c>
      <c r="H206" s="14" t="n">
        <f aca="false">IF(ISBLANK(Template!K209),, join("_",Template!K209:L209))</f>
        <v>0</v>
      </c>
      <c r="J206" s="14" t="n">
        <f aca="false">Template!M209</f>
        <v>0</v>
      </c>
      <c r="L206" s="14" t="e">
        <f aca="false">join(":",I206,J206,K206)</f>
        <v>#NAME?</v>
      </c>
      <c r="M206" s="14" t="n">
        <f aca="false">IF(ISBLANK(Template!O209),, join("_",Template!O209:P209))</f>
        <v>0</v>
      </c>
      <c r="O206" s="14" t="n">
        <f aca="false">Template!Q209</f>
        <v>0</v>
      </c>
    </row>
    <row r="207" customFormat="false" ht="15.75" hidden="false" customHeight="false" outlineLevel="0" collapsed="false">
      <c r="A207" s="6" t="n">
        <v>205</v>
      </c>
      <c r="B207" s="14" t="e">
        <f aca="false">join(",",G207,L207,Q207,V207,AA207,AF207,AK207)</f>
        <v>#NAME?</v>
      </c>
      <c r="C207" s="14" t="n">
        <f aca="false">IF(ISBLANK(Template!H210),, join("_",Template!H210:I210))</f>
        <v>0</v>
      </c>
      <c r="G207" s="14" t="e">
        <f aca="false">join(":",D207,E207,F207)</f>
        <v>#NAME?</v>
      </c>
      <c r="H207" s="14" t="n">
        <f aca="false">IF(ISBLANK(Template!K210),, join("_",Template!K210:L210))</f>
        <v>0</v>
      </c>
      <c r="J207" s="14" t="n">
        <f aca="false">Template!M210</f>
        <v>0</v>
      </c>
      <c r="L207" s="14" t="e">
        <f aca="false">join(":",I207,J207,K207)</f>
        <v>#NAME?</v>
      </c>
      <c r="M207" s="14" t="n">
        <f aca="false">IF(ISBLANK(Template!O210),, join("_",Template!O210:P210))</f>
        <v>0</v>
      </c>
      <c r="O207" s="14" t="n">
        <f aca="false">Template!Q210</f>
        <v>0</v>
      </c>
    </row>
    <row r="208" customFormat="false" ht="15.75" hidden="false" customHeight="false" outlineLevel="0" collapsed="false">
      <c r="A208" s="6" t="n">
        <v>206</v>
      </c>
      <c r="B208" s="14" t="e">
        <f aca="false">join(",",G208,L208,Q208,V208,AA208,AF208,AK208)</f>
        <v>#NAME?</v>
      </c>
      <c r="C208" s="14" t="n">
        <f aca="false">IF(ISBLANK(Template!H211),, join("_",Template!H211:I211))</f>
        <v>0</v>
      </c>
      <c r="G208" s="14" t="e">
        <f aca="false">join(":",D208,E208,F208)</f>
        <v>#NAME?</v>
      </c>
      <c r="H208" s="14" t="n">
        <f aca="false">IF(ISBLANK(Template!K211),, join("_",Template!K211:L211))</f>
        <v>0</v>
      </c>
      <c r="J208" s="14" t="n">
        <f aca="false">Template!M211</f>
        <v>0</v>
      </c>
      <c r="L208" s="14" t="e">
        <f aca="false">join(":",I208,J208,K208)</f>
        <v>#NAME?</v>
      </c>
      <c r="M208" s="14" t="n">
        <f aca="false">IF(ISBLANK(Template!O211),, join("_",Template!O211:P211))</f>
        <v>0</v>
      </c>
      <c r="O208" s="14" t="n">
        <f aca="false">Template!Q211</f>
        <v>0</v>
      </c>
    </row>
    <row r="209" customFormat="false" ht="15.75" hidden="false" customHeight="false" outlineLevel="0" collapsed="false">
      <c r="A209" s="6" t="n">
        <v>207</v>
      </c>
      <c r="B209" s="14" t="e">
        <f aca="false">join(",",G209,L209,Q209,V209,AA209,AF209,AK209)</f>
        <v>#NAME?</v>
      </c>
      <c r="C209" s="14" t="n">
        <f aca="false">IF(ISBLANK(Template!H212),, join("_",Template!H212:I212))</f>
        <v>0</v>
      </c>
      <c r="G209" s="14" t="e">
        <f aca="false">join(":",D209,E209,F209)</f>
        <v>#NAME?</v>
      </c>
      <c r="H209" s="14" t="n">
        <f aca="false">IF(ISBLANK(Template!K212),, join("_",Template!K212:L212))</f>
        <v>0</v>
      </c>
      <c r="J209" s="14" t="n">
        <f aca="false">Template!M212</f>
        <v>0</v>
      </c>
      <c r="L209" s="14" t="e">
        <f aca="false">join(":",I209,J209,K209)</f>
        <v>#NAME?</v>
      </c>
      <c r="M209" s="14" t="n">
        <f aca="false">IF(ISBLANK(Template!O212),, join("_",Template!O212:P212))</f>
        <v>0</v>
      </c>
      <c r="O209" s="14" t="n">
        <f aca="false">Template!Q212</f>
        <v>0</v>
      </c>
    </row>
    <row r="210" customFormat="false" ht="15.75" hidden="false" customHeight="false" outlineLevel="0" collapsed="false">
      <c r="A210" s="6" t="n">
        <v>208</v>
      </c>
      <c r="B210" s="14" t="e">
        <f aca="false">join(",",G210,L210,Q210,V210,AA210,AF210,AK210)</f>
        <v>#NAME?</v>
      </c>
      <c r="C210" s="14" t="n">
        <f aca="false">IF(ISBLANK(Template!H213),, join("_",Template!H213:I213))</f>
        <v>0</v>
      </c>
      <c r="G210" s="14" t="e">
        <f aca="false">join(":",D210,E210,F210)</f>
        <v>#NAME?</v>
      </c>
      <c r="H210" s="14" t="n">
        <f aca="false">IF(ISBLANK(Template!K213),, join("_",Template!K213:L213))</f>
        <v>0</v>
      </c>
      <c r="J210" s="14" t="n">
        <f aca="false">Template!M213</f>
        <v>0</v>
      </c>
      <c r="L210" s="14" t="e">
        <f aca="false">join(":",I210,J210,K210)</f>
        <v>#NAME?</v>
      </c>
      <c r="M210" s="14" t="n">
        <f aca="false">IF(ISBLANK(Template!O213),, join("_",Template!O213:P213))</f>
        <v>0</v>
      </c>
      <c r="O210" s="14" t="n">
        <f aca="false">Template!Q213</f>
        <v>0</v>
      </c>
    </row>
    <row r="211" customFormat="false" ht="15.75" hidden="false" customHeight="false" outlineLevel="0" collapsed="false">
      <c r="A211" s="6" t="n">
        <v>209</v>
      </c>
      <c r="B211" s="14" t="e">
        <f aca="false">join(",",G211,L211,Q211,V211,AA211,AF211,AK211)</f>
        <v>#NAME?</v>
      </c>
      <c r="C211" s="14" t="n">
        <f aca="false">IF(ISBLANK(Template!H214),, join("_",Template!H214:I214))</f>
        <v>0</v>
      </c>
      <c r="G211" s="14" t="e">
        <f aca="false">join(":",D211,E211,F211)</f>
        <v>#NAME?</v>
      </c>
      <c r="H211" s="14" t="n">
        <f aca="false">IF(ISBLANK(Template!K214),, join("_",Template!K214:L214))</f>
        <v>0</v>
      </c>
      <c r="J211" s="14" t="n">
        <f aca="false">Template!M214</f>
        <v>0</v>
      </c>
      <c r="L211" s="14" t="e">
        <f aca="false">join(":",I211,J211,K211)</f>
        <v>#NAME?</v>
      </c>
      <c r="M211" s="14" t="n">
        <f aca="false">IF(ISBLANK(Template!O214),, join("_",Template!O214:P214))</f>
        <v>0</v>
      </c>
      <c r="O211" s="14" t="n">
        <f aca="false">Template!Q214</f>
        <v>0</v>
      </c>
    </row>
    <row r="212" customFormat="false" ht="15.75" hidden="false" customHeight="false" outlineLevel="0" collapsed="false">
      <c r="A212" s="6" t="n">
        <v>210</v>
      </c>
      <c r="B212" s="14" t="e">
        <f aca="false">join(",",G212,L212,Q212,V212,AA212,AF212,AK212)</f>
        <v>#NAME?</v>
      </c>
      <c r="C212" s="14" t="n">
        <f aca="false">IF(ISBLANK(Template!H215),, join("_",Template!H215:I215))</f>
        <v>0</v>
      </c>
      <c r="G212" s="14" t="e">
        <f aca="false">join(":",D212,E212,F212)</f>
        <v>#NAME?</v>
      </c>
      <c r="H212" s="14" t="n">
        <f aca="false">IF(ISBLANK(Template!K215),, join("_",Template!K215:L215))</f>
        <v>0</v>
      </c>
      <c r="J212" s="14" t="n">
        <f aca="false">Template!M215</f>
        <v>0</v>
      </c>
      <c r="L212" s="14" t="e">
        <f aca="false">join(":",I212,J212,K212)</f>
        <v>#NAME?</v>
      </c>
      <c r="M212" s="14" t="n">
        <f aca="false">IF(ISBLANK(Template!O215),, join("_",Template!O215:P215))</f>
        <v>0</v>
      </c>
      <c r="O212" s="14" t="n">
        <f aca="false">Template!Q215</f>
        <v>0</v>
      </c>
    </row>
    <row r="213" customFormat="false" ht="15.75" hidden="false" customHeight="false" outlineLevel="0" collapsed="false">
      <c r="A213" s="6" t="n">
        <v>211</v>
      </c>
      <c r="B213" s="14" t="e">
        <f aca="false">join(",",G213,L213,Q213,V213,AA213,AF213,AK213)</f>
        <v>#NAME?</v>
      </c>
      <c r="C213" s="14" t="n">
        <f aca="false">IF(ISBLANK(Template!H216),, join("_",Template!H216:I216))</f>
        <v>0</v>
      </c>
      <c r="G213" s="14" t="e">
        <f aca="false">join(":",D213,E213,F213)</f>
        <v>#NAME?</v>
      </c>
      <c r="H213" s="14" t="n">
        <f aca="false">IF(ISBLANK(Template!K216),, join("_",Template!K216:L216))</f>
        <v>0</v>
      </c>
      <c r="J213" s="14" t="n">
        <f aca="false">Template!M216</f>
        <v>0</v>
      </c>
      <c r="L213" s="14" t="e">
        <f aca="false">join(":",I213,J213,K213)</f>
        <v>#NAME?</v>
      </c>
      <c r="M213" s="14" t="n">
        <f aca="false">IF(ISBLANK(Template!O216),, join("_",Template!O216:P216))</f>
        <v>0</v>
      </c>
      <c r="O213" s="14" t="n">
        <f aca="false">Template!Q216</f>
        <v>0</v>
      </c>
    </row>
    <row r="214" customFormat="false" ht="15.75" hidden="false" customHeight="false" outlineLevel="0" collapsed="false">
      <c r="A214" s="6" t="n">
        <v>212</v>
      </c>
      <c r="B214" s="14" t="e">
        <f aca="false">join(",",G214,L214,Q214,V214,AA214,AF214,AK214)</f>
        <v>#NAME?</v>
      </c>
      <c r="C214" s="14" t="n">
        <f aca="false">IF(ISBLANK(Template!H217),, join("_",Template!H217:I217))</f>
        <v>0</v>
      </c>
      <c r="G214" s="14" t="e">
        <f aca="false">join(":",D214,E214,F214)</f>
        <v>#NAME?</v>
      </c>
      <c r="H214" s="14" t="n">
        <f aca="false">IF(ISBLANK(Template!K217),, join("_",Template!K217:L217))</f>
        <v>0</v>
      </c>
      <c r="J214" s="14" t="n">
        <f aca="false">Template!M217</f>
        <v>0</v>
      </c>
      <c r="L214" s="14" t="e">
        <f aca="false">join(":",I214,J214,K214)</f>
        <v>#NAME?</v>
      </c>
      <c r="M214" s="14" t="n">
        <f aca="false">IF(ISBLANK(Template!O217),, join("_",Template!O217:P217))</f>
        <v>0</v>
      </c>
      <c r="O214" s="14" t="n">
        <f aca="false">Template!Q217</f>
        <v>0</v>
      </c>
    </row>
    <row r="215" customFormat="false" ht="15.75" hidden="false" customHeight="false" outlineLevel="0" collapsed="false">
      <c r="A215" s="6" t="n">
        <v>213</v>
      </c>
      <c r="B215" s="14" t="e">
        <f aca="false">join(",",G215,L215,Q215,V215,AA215,AF215,AK215)</f>
        <v>#NAME?</v>
      </c>
      <c r="C215" s="14" t="n">
        <f aca="false">IF(ISBLANK(Template!H218),, join("_",Template!H218:I218))</f>
        <v>0</v>
      </c>
      <c r="G215" s="14" t="e">
        <f aca="false">join(":",D215,E215,F215)</f>
        <v>#NAME?</v>
      </c>
      <c r="H215" s="14" t="n">
        <f aca="false">IF(ISBLANK(Template!K218),, join("_",Template!K218:L218))</f>
        <v>0</v>
      </c>
      <c r="J215" s="14" t="n">
        <f aca="false">Template!M218</f>
        <v>0</v>
      </c>
      <c r="L215" s="14" t="e">
        <f aca="false">join(":",I215,J215,K215)</f>
        <v>#NAME?</v>
      </c>
      <c r="M215" s="14" t="n">
        <f aca="false">IF(ISBLANK(Template!O218),, join("_",Template!O218:P218))</f>
        <v>0</v>
      </c>
      <c r="O215" s="14" t="n">
        <f aca="false">Template!Q218</f>
        <v>0</v>
      </c>
    </row>
    <row r="216" customFormat="false" ht="15.75" hidden="false" customHeight="false" outlineLevel="0" collapsed="false">
      <c r="A216" s="6" t="n">
        <v>214</v>
      </c>
      <c r="B216" s="14" t="e">
        <f aca="false">join(",",G216,L216,Q216,V216,AA216,AF216,AK216)</f>
        <v>#NAME?</v>
      </c>
      <c r="C216" s="14" t="n">
        <f aca="false">IF(ISBLANK(Template!H219),, join("_",Template!H219:I219))</f>
        <v>0</v>
      </c>
      <c r="G216" s="14" t="e">
        <f aca="false">join(":",D216,E216,F216)</f>
        <v>#NAME?</v>
      </c>
      <c r="H216" s="14" t="n">
        <f aca="false">IF(ISBLANK(Template!K219),, join("_",Template!K219:L219))</f>
        <v>0</v>
      </c>
      <c r="J216" s="14" t="n">
        <f aca="false">Template!M219</f>
        <v>0</v>
      </c>
      <c r="L216" s="14" t="e">
        <f aca="false">join(":",I216,J216,K216)</f>
        <v>#NAME?</v>
      </c>
      <c r="M216" s="14" t="n">
        <f aca="false">IF(ISBLANK(Template!O219),, join("_",Template!O219:P219))</f>
        <v>0</v>
      </c>
      <c r="O216" s="14" t="n">
        <f aca="false">Template!Q219</f>
        <v>0</v>
      </c>
    </row>
    <row r="217" customFormat="false" ht="15.75" hidden="false" customHeight="false" outlineLevel="0" collapsed="false">
      <c r="A217" s="6" t="n">
        <v>215</v>
      </c>
      <c r="B217" s="14" t="e">
        <f aca="false">join(",",G217,L217,Q217,V217,AA217,AF217,AK217)</f>
        <v>#NAME?</v>
      </c>
      <c r="C217" s="14" t="n">
        <f aca="false">IF(ISBLANK(Template!H220),, join("_",Template!H220:I220))</f>
        <v>0</v>
      </c>
      <c r="G217" s="14" t="e">
        <f aca="false">join(":",D217,E217,F217)</f>
        <v>#NAME?</v>
      </c>
      <c r="H217" s="14" t="n">
        <f aca="false">IF(ISBLANK(Template!K220),, join("_",Template!K220:L220))</f>
        <v>0</v>
      </c>
      <c r="J217" s="14" t="n">
        <f aca="false">Template!M220</f>
        <v>0</v>
      </c>
      <c r="L217" s="14" t="e">
        <f aca="false">join(":",I217,J217,K217)</f>
        <v>#NAME?</v>
      </c>
      <c r="M217" s="14" t="n">
        <f aca="false">IF(ISBLANK(Template!O220),, join("_",Template!O220:P220))</f>
        <v>0</v>
      </c>
      <c r="O217" s="14" t="n">
        <f aca="false">Template!Q220</f>
        <v>0</v>
      </c>
    </row>
    <row r="218" customFormat="false" ht="15.75" hidden="false" customHeight="false" outlineLevel="0" collapsed="false">
      <c r="A218" s="6" t="n">
        <v>216</v>
      </c>
      <c r="B218" s="14" t="e">
        <f aca="false">join(",",G218,L218,Q218,V218,AA218,AF218,AK218)</f>
        <v>#NAME?</v>
      </c>
      <c r="C218" s="14" t="n">
        <f aca="false">IF(ISBLANK(Template!H221),, join("_",Template!H221:I221))</f>
        <v>0</v>
      </c>
      <c r="G218" s="14" t="e">
        <f aca="false">join(":",D218,E218,F218)</f>
        <v>#NAME?</v>
      </c>
      <c r="H218" s="14" t="n">
        <f aca="false">IF(ISBLANK(Template!K221),, join("_",Template!K221:L221))</f>
        <v>0</v>
      </c>
      <c r="J218" s="14" t="n">
        <f aca="false">Template!M221</f>
        <v>0</v>
      </c>
      <c r="L218" s="14" t="e">
        <f aca="false">join(":",I218,J218,K218)</f>
        <v>#NAME?</v>
      </c>
      <c r="M218" s="14" t="n">
        <f aca="false">IF(ISBLANK(Template!O221),, join("_",Template!O221:P221))</f>
        <v>0</v>
      </c>
      <c r="O218" s="14" t="n">
        <f aca="false">Template!Q221</f>
        <v>0</v>
      </c>
    </row>
    <row r="219" customFormat="false" ht="15.75" hidden="false" customHeight="false" outlineLevel="0" collapsed="false">
      <c r="A219" s="6" t="n">
        <v>217</v>
      </c>
      <c r="B219" s="14" t="e">
        <f aca="false">join(",",G219,L219,Q219,V219,AA219,AF219,AK219)</f>
        <v>#NAME?</v>
      </c>
      <c r="C219" s="14" t="n">
        <f aca="false">IF(ISBLANK(Template!H222),, join("_",Template!H222:I222))</f>
        <v>0</v>
      </c>
      <c r="G219" s="14" t="e">
        <f aca="false">join(":",D219,E219,F219)</f>
        <v>#NAME?</v>
      </c>
      <c r="H219" s="14" t="n">
        <f aca="false">IF(ISBLANK(Template!K222),, join("_",Template!K222:L222))</f>
        <v>0</v>
      </c>
      <c r="J219" s="14" t="n">
        <f aca="false">Template!M222</f>
        <v>0</v>
      </c>
      <c r="L219" s="14" t="e">
        <f aca="false">join(":",I219,J219,K219)</f>
        <v>#NAME?</v>
      </c>
      <c r="M219" s="14" t="n">
        <f aca="false">IF(ISBLANK(Template!O222),, join("_",Template!O222:P222))</f>
        <v>0</v>
      </c>
      <c r="O219" s="14" t="n">
        <f aca="false">Template!Q222</f>
        <v>0</v>
      </c>
    </row>
    <row r="220" customFormat="false" ht="15.75" hidden="false" customHeight="false" outlineLevel="0" collapsed="false">
      <c r="A220" s="6" t="n">
        <v>218</v>
      </c>
      <c r="B220" s="14" t="e">
        <f aca="false">join(",",G220,L220,Q220,V220,AA220,AF220,AK220)</f>
        <v>#NAME?</v>
      </c>
      <c r="C220" s="14" t="n">
        <f aca="false">IF(ISBLANK(Template!H223),, join("_",Template!H223:I223))</f>
        <v>0</v>
      </c>
      <c r="G220" s="14" t="e">
        <f aca="false">join(":",D220,E220,F220)</f>
        <v>#NAME?</v>
      </c>
      <c r="H220" s="14" t="n">
        <f aca="false">IF(ISBLANK(Template!K223),, join("_",Template!K223:L223))</f>
        <v>0</v>
      </c>
      <c r="J220" s="14" t="n">
        <f aca="false">Template!M223</f>
        <v>0</v>
      </c>
      <c r="L220" s="14" t="e">
        <f aca="false">join(":",I220,J220,K220)</f>
        <v>#NAME?</v>
      </c>
      <c r="M220" s="14" t="n">
        <f aca="false">IF(ISBLANK(Template!O223),, join("_",Template!O223:P223))</f>
        <v>0</v>
      </c>
      <c r="O220" s="14" t="n">
        <f aca="false">Template!Q223</f>
        <v>0</v>
      </c>
    </row>
    <row r="221" customFormat="false" ht="15.75" hidden="false" customHeight="false" outlineLevel="0" collapsed="false">
      <c r="A221" s="6" t="n">
        <v>219</v>
      </c>
      <c r="B221" s="14" t="e">
        <f aca="false">join(",",G221,L221,Q221,V221,AA221,AF221,AK221)</f>
        <v>#NAME?</v>
      </c>
      <c r="C221" s="14" t="n">
        <f aca="false">IF(ISBLANK(Template!H224),, join("_",Template!H224:I224))</f>
        <v>0</v>
      </c>
      <c r="G221" s="14" t="e">
        <f aca="false">join(":",D221,E221,F221)</f>
        <v>#NAME?</v>
      </c>
      <c r="H221" s="14" t="n">
        <f aca="false">IF(ISBLANK(Template!K224),, join("_",Template!K224:L224))</f>
        <v>0</v>
      </c>
      <c r="J221" s="14" t="n">
        <f aca="false">Template!M224</f>
        <v>0</v>
      </c>
      <c r="L221" s="14" t="e">
        <f aca="false">join(":",I221,J221,K221)</f>
        <v>#NAME?</v>
      </c>
      <c r="M221" s="14" t="n">
        <f aca="false">IF(ISBLANK(Template!O224),, join("_",Template!O224:P224))</f>
        <v>0</v>
      </c>
      <c r="O221" s="14" t="n">
        <f aca="false">Template!Q224</f>
        <v>0</v>
      </c>
    </row>
    <row r="222" customFormat="false" ht="15.75" hidden="false" customHeight="false" outlineLevel="0" collapsed="false">
      <c r="A222" s="6" t="n">
        <v>220</v>
      </c>
      <c r="B222" s="14" t="e">
        <f aca="false">join(",",G222,L222,Q222,V222,AA222,AF222,AK222)</f>
        <v>#NAME?</v>
      </c>
      <c r="C222" s="14" t="n">
        <f aca="false">IF(ISBLANK(Template!H225),, join("_",Template!H225:I225))</f>
        <v>0</v>
      </c>
      <c r="G222" s="14" t="e">
        <f aca="false">join(":",D222,E222,F222)</f>
        <v>#NAME?</v>
      </c>
      <c r="H222" s="14" t="n">
        <f aca="false">IF(ISBLANK(Template!K225),, join("_",Template!K225:L225))</f>
        <v>0</v>
      </c>
      <c r="J222" s="14" t="n">
        <f aca="false">Template!M225</f>
        <v>0</v>
      </c>
      <c r="L222" s="14" t="e">
        <f aca="false">join(":",I222,J222,K222)</f>
        <v>#NAME?</v>
      </c>
      <c r="M222" s="14" t="n">
        <f aca="false">IF(ISBLANK(Template!O225),, join("_",Template!O225:P225))</f>
        <v>0</v>
      </c>
      <c r="O222" s="14" t="n">
        <f aca="false">Template!Q225</f>
        <v>0</v>
      </c>
    </row>
    <row r="223" customFormat="false" ht="15.75" hidden="false" customHeight="false" outlineLevel="0" collapsed="false">
      <c r="A223" s="6" t="n">
        <v>221</v>
      </c>
      <c r="B223" s="14" t="e">
        <f aca="false">join(",",G223,L223,Q223,V223,AA223,AF223,AK223)</f>
        <v>#NAME?</v>
      </c>
      <c r="C223" s="14" t="n">
        <f aca="false">IF(ISBLANK(Template!H226),, join("_",Template!H226:I226))</f>
        <v>0</v>
      </c>
      <c r="G223" s="14" t="e">
        <f aca="false">join(":",D223,E223,F223)</f>
        <v>#NAME?</v>
      </c>
      <c r="H223" s="14" t="n">
        <f aca="false">IF(ISBLANK(Template!K226),, join("_",Template!K226:L226))</f>
        <v>0</v>
      </c>
      <c r="J223" s="14" t="n">
        <f aca="false">Template!M226</f>
        <v>0</v>
      </c>
      <c r="L223" s="14" t="e">
        <f aca="false">join(":",I223,J223,K223)</f>
        <v>#NAME?</v>
      </c>
      <c r="M223" s="14" t="n">
        <f aca="false">IF(ISBLANK(Template!O226),, join("_",Template!O226:P226))</f>
        <v>0</v>
      </c>
      <c r="O223" s="14" t="n">
        <f aca="false">Template!Q226</f>
        <v>0</v>
      </c>
    </row>
    <row r="224" customFormat="false" ht="15.75" hidden="false" customHeight="false" outlineLevel="0" collapsed="false">
      <c r="A224" s="6" t="n">
        <v>222</v>
      </c>
      <c r="B224" s="14" t="e">
        <f aca="false">join(",",G224,L224,Q224,V224,AA224,AF224,AK224)</f>
        <v>#NAME?</v>
      </c>
      <c r="C224" s="14" t="n">
        <f aca="false">IF(ISBLANK(Template!H227),, join("_",Template!H227:I227))</f>
        <v>0</v>
      </c>
      <c r="G224" s="14" t="e">
        <f aca="false">join(":",D224,E224,F224)</f>
        <v>#NAME?</v>
      </c>
      <c r="H224" s="14" t="n">
        <f aca="false">IF(ISBLANK(Template!K227),, join("_",Template!K227:L227))</f>
        <v>0</v>
      </c>
      <c r="J224" s="14" t="n">
        <f aca="false">Template!M227</f>
        <v>0</v>
      </c>
      <c r="L224" s="14" t="e">
        <f aca="false">join(":",I224,J224,K224)</f>
        <v>#NAME?</v>
      </c>
      <c r="M224" s="14" t="n">
        <f aca="false">IF(ISBLANK(Template!O227),, join("_",Template!O227:P227))</f>
        <v>0</v>
      </c>
      <c r="O224" s="14" t="n">
        <f aca="false">Template!Q227</f>
        <v>0</v>
      </c>
    </row>
    <row r="225" customFormat="false" ht="15.75" hidden="false" customHeight="false" outlineLevel="0" collapsed="false">
      <c r="A225" s="6" t="n">
        <v>223</v>
      </c>
      <c r="B225" s="14" t="e">
        <f aca="false">join(",",G225,L225,Q225,V225,AA225,AF225,AK225)</f>
        <v>#NAME?</v>
      </c>
      <c r="C225" s="14" t="n">
        <f aca="false">IF(ISBLANK(Template!H228),, join("_",Template!H228:I228))</f>
        <v>0</v>
      </c>
      <c r="G225" s="14" t="e">
        <f aca="false">join(":",D225,E225,F225)</f>
        <v>#NAME?</v>
      </c>
      <c r="H225" s="14" t="n">
        <f aca="false">IF(ISBLANK(Template!K228),, join("_",Template!K228:L228))</f>
        <v>0</v>
      </c>
      <c r="J225" s="14" t="n">
        <f aca="false">Template!M228</f>
        <v>0</v>
      </c>
      <c r="L225" s="14" t="e">
        <f aca="false">join(":",I225,J225,K225)</f>
        <v>#NAME?</v>
      </c>
      <c r="M225" s="14" t="n">
        <f aca="false">IF(ISBLANK(Template!O228),, join("_",Template!O228:P228))</f>
        <v>0</v>
      </c>
      <c r="O225" s="14" t="n">
        <f aca="false">Template!Q228</f>
        <v>0</v>
      </c>
    </row>
    <row r="226" customFormat="false" ht="15.75" hidden="false" customHeight="false" outlineLevel="0" collapsed="false">
      <c r="A226" s="6" t="n">
        <v>224</v>
      </c>
      <c r="B226" s="14" t="e">
        <f aca="false">join(",",G226,L226,Q226,V226,AA226,AF226,AK226)</f>
        <v>#NAME?</v>
      </c>
      <c r="C226" s="14" t="n">
        <f aca="false">IF(ISBLANK(Template!H229),, join("_",Template!H229:I229))</f>
        <v>0</v>
      </c>
      <c r="G226" s="14" t="e">
        <f aca="false">join(":",D226,E226,F226)</f>
        <v>#NAME?</v>
      </c>
      <c r="H226" s="14" t="n">
        <f aca="false">IF(ISBLANK(Template!K229),, join("_",Template!K229:L229))</f>
        <v>0</v>
      </c>
      <c r="J226" s="14" t="n">
        <f aca="false">Template!M229</f>
        <v>0</v>
      </c>
      <c r="L226" s="14" t="e">
        <f aca="false">join(":",I226,J226,K226)</f>
        <v>#NAME?</v>
      </c>
      <c r="M226" s="14" t="n">
        <f aca="false">IF(ISBLANK(Template!O229),, join("_",Template!O229:P229))</f>
        <v>0</v>
      </c>
      <c r="O226" s="14" t="n">
        <f aca="false">Template!Q229</f>
        <v>0</v>
      </c>
    </row>
    <row r="227" customFormat="false" ht="15.75" hidden="false" customHeight="false" outlineLevel="0" collapsed="false">
      <c r="A227" s="6" t="n">
        <v>225</v>
      </c>
      <c r="B227" s="14" t="e">
        <f aca="false">join(",",G227,L227,Q227,V227,AA227,AF227,AK227)</f>
        <v>#NAME?</v>
      </c>
      <c r="C227" s="14" t="n">
        <f aca="false">IF(ISBLANK(Template!H230),, join("_",Template!H230:I230))</f>
        <v>0</v>
      </c>
      <c r="G227" s="14" t="e">
        <f aca="false">join(":",D227,E227,F227)</f>
        <v>#NAME?</v>
      </c>
      <c r="H227" s="14" t="n">
        <f aca="false">IF(ISBLANK(Template!K230),, join("_",Template!K230:L230))</f>
        <v>0</v>
      </c>
      <c r="J227" s="14" t="n">
        <f aca="false">Template!M230</f>
        <v>0</v>
      </c>
      <c r="L227" s="14" t="e">
        <f aca="false">join(":",I227,J227,K227)</f>
        <v>#NAME?</v>
      </c>
      <c r="M227" s="14" t="n">
        <f aca="false">IF(ISBLANK(Template!O230),, join("_",Template!O230:P230))</f>
        <v>0</v>
      </c>
      <c r="O227" s="14" t="n">
        <f aca="false">Template!Q230</f>
        <v>0</v>
      </c>
    </row>
    <row r="228" customFormat="false" ht="15.75" hidden="false" customHeight="false" outlineLevel="0" collapsed="false">
      <c r="A228" s="6" t="n">
        <v>226</v>
      </c>
      <c r="B228" s="14" t="e">
        <f aca="false">join(",",G228,L228,Q228,V228,AA228,AF228,AK228)</f>
        <v>#NAME?</v>
      </c>
      <c r="C228" s="14" t="n">
        <f aca="false">IF(ISBLANK(Template!H231),, join("_",Template!H231:I231))</f>
        <v>0</v>
      </c>
      <c r="G228" s="14" t="e">
        <f aca="false">join(":",D228,E228,F228)</f>
        <v>#NAME?</v>
      </c>
      <c r="H228" s="14" t="n">
        <f aca="false">IF(ISBLANK(Template!K231),, join("_",Template!K231:L231))</f>
        <v>0</v>
      </c>
      <c r="J228" s="14" t="n">
        <f aca="false">Template!M231</f>
        <v>0</v>
      </c>
      <c r="L228" s="14" t="e">
        <f aca="false">join(":",I228,J228,K228)</f>
        <v>#NAME?</v>
      </c>
      <c r="M228" s="14" t="n">
        <f aca="false">IF(ISBLANK(Template!O231),, join("_",Template!O231:P231))</f>
        <v>0</v>
      </c>
      <c r="O228" s="14" t="n">
        <f aca="false">Template!Q231</f>
        <v>0</v>
      </c>
    </row>
    <row r="229" customFormat="false" ht="15.75" hidden="false" customHeight="false" outlineLevel="0" collapsed="false">
      <c r="A229" s="6" t="n">
        <v>227</v>
      </c>
      <c r="B229" s="14" t="e">
        <f aca="false">join(",",G229,L229,Q229,V229,AA229,AF229,AK229)</f>
        <v>#NAME?</v>
      </c>
      <c r="C229" s="14" t="n">
        <f aca="false">IF(ISBLANK(Template!H232),, join("_",Template!H232:I232))</f>
        <v>0</v>
      </c>
      <c r="G229" s="14" t="e">
        <f aca="false">join(":",D229,E229,F229)</f>
        <v>#NAME?</v>
      </c>
      <c r="H229" s="14" t="n">
        <f aca="false">IF(ISBLANK(Template!K232),, join("_",Template!K232:L232))</f>
        <v>0</v>
      </c>
      <c r="J229" s="14" t="n">
        <f aca="false">Template!M232</f>
        <v>0</v>
      </c>
      <c r="L229" s="14" t="e">
        <f aca="false">join(":",I229,J229,K229)</f>
        <v>#NAME?</v>
      </c>
      <c r="M229" s="14" t="n">
        <f aca="false">IF(ISBLANK(Template!O232),, join("_",Template!O232:P232))</f>
        <v>0</v>
      </c>
      <c r="O229" s="14" t="n">
        <f aca="false">Template!Q232</f>
        <v>0</v>
      </c>
    </row>
    <row r="230" customFormat="false" ht="15.75" hidden="false" customHeight="false" outlineLevel="0" collapsed="false">
      <c r="A230" s="6" t="n">
        <v>228</v>
      </c>
      <c r="B230" s="14" t="e">
        <f aca="false">join(",",G230,L230,Q230,V230,AA230,AF230,AK230)</f>
        <v>#NAME?</v>
      </c>
      <c r="C230" s="14" t="n">
        <f aca="false">IF(ISBLANK(Template!H233),, join("_",Template!H233:I233))</f>
        <v>0</v>
      </c>
      <c r="G230" s="14" t="e">
        <f aca="false">join(":",D230,E230,F230)</f>
        <v>#NAME?</v>
      </c>
      <c r="H230" s="14" t="n">
        <f aca="false">IF(ISBLANK(Template!K233),, join("_",Template!K233:L233))</f>
        <v>0</v>
      </c>
      <c r="J230" s="14" t="n">
        <f aca="false">Template!M233</f>
        <v>0</v>
      </c>
      <c r="L230" s="14" t="e">
        <f aca="false">join(":",I230,J230,K230)</f>
        <v>#NAME?</v>
      </c>
      <c r="M230" s="14" t="n">
        <f aca="false">IF(ISBLANK(Template!O233),, join("_",Template!O233:P233))</f>
        <v>0</v>
      </c>
      <c r="O230" s="14" t="n">
        <f aca="false">Template!Q233</f>
        <v>0</v>
      </c>
    </row>
    <row r="231" customFormat="false" ht="15.75" hidden="false" customHeight="false" outlineLevel="0" collapsed="false">
      <c r="A231" s="6" t="n">
        <v>229</v>
      </c>
      <c r="B231" s="14" t="e">
        <f aca="false">join(",",G231,L231,Q231,V231,AA231,AF231,AK231)</f>
        <v>#NAME?</v>
      </c>
      <c r="C231" s="14" t="n">
        <f aca="false">IF(ISBLANK(Template!H234),, join("_",Template!H234:I234))</f>
        <v>0</v>
      </c>
      <c r="G231" s="14" t="e">
        <f aca="false">join(":",D231,E231,F231)</f>
        <v>#NAME?</v>
      </c>
      <c r="H231" s="14" t="n">
        <f aca="false">IF(ISBLANK(Template!K234),, join("_",Template!K234:L234))</f>
        <v>0</v>
      </c>
      <c r="J231" s="14" t="n">
        <f aca="false">Template!M234</f>
        <v>0</v>
      </c>
      <c r="L231" s="14" t="e">
        <f aca="false">join(":",I231,J231,K231)</f>
        <v>#NAME?</v>
      </c>
      <c r="M231" s="14" t="n">
        <f aca="false">IF(ISBLANK(Template!O234),, join("_",Template!O234:P234))</f>
        <v>0</v>
      </c>
      <c r="O231" s="14" t="n">
        <f aca="false">Template!Q234</f>
        <v>0</v>
      </c>
    </row>
    <row r="232" customFormat="false" ht="15.75" hidden="false" customHeight="false" outlineLevel="0" collapsed="false">
      <c r="A232" s="6" t="n">
        <v>230</v>
      </c>
      <c r="B232" s="14" t="e">
        <f aca="false">join(",",G232,L232,Q232,V232,AA232,AF232,AK232)</f>
        <v>#NAME?</v>
      </c>
      <c r="C232" s="14" t="n">
        <f aca="false">IF(ISBLANK(Template!H235),, join("_",Template!H235:I235))</f>
        <v>0</v>
      </c>
      <c r="G232" s="14" t="e">
        <f aca="false">join(":",D232,E232,F232)</f>
        <v>#NAME?</v>
      </c>
      <c r="H232" s="14" t="n">
        <f aca="false">IF(ISBLANK(Template!K235),, join("_",Template!K235:L235))</f>
        <v>0</v>
      </c>
      <c r="J232" s="14" t="n">
        <f aca="false">Template!M235</f>
        <v>0</v>
      </c>
      <c r="L232" s="14" t="e">
        <f aca="false">join(":",I232,J232,K232)</f>
        <v>#NAME?</v>
      </c>
      <c r="M232" s="14" t="n">
        <f aca="false">IF(ISBLANK(Template!O235),, join("_",Template!O235:P235))</f>
        <v>0</v>
      </c>
      <c r="O232" s="14" t="n">
        <f aca="false">Template!Q235</f>
        <v>0</v>
      </c>
    </row>
    <row r="233" customFormat="false" ht="15.75" hidden="false" customHeight="false" outlineLevel="0" collapsed="false">
      <c r="A233" s="6" t="n">
        <v>231</v>
      </c>
      <c r="B233" s="14" t="e">
        <f aca="false">join(",",G233,L233,Q233,V233,AA233,AF233,AK233)</f>
        <v>#NAME?</v>
      </c>
      <c r="C233" s="14" t="n">
        <f aca="false">IF(ISBLANK(Template!H236),, join("_",Template!H236:I236))</f>
        <v>0</v>
      </c>
      <c r="G233" s="14" t="e">
        <f aca="false">join(":",D233,E233,F233)</f>
        <v>#NAME?</v>
      </c>
      <c r="H233" s="14" t="n">
        <f aca="false">IF(ISBLANK(Template!K236),, join("_",Template!K236:L236))</f>
        <v>0</v>
      </c>
      <c r="J233" s="14" t="n">
        <f aca="false">Template!M236</f>
        <v>0</v>
      </c>
      <c r="L233" s="14" t="e">
        <f aca="false">join(":",I233,J233,K233)</f>
        <v>#NAME?</v>
      </c>
      <c r="M233" s="14" t="n">
        <f aca="false">IF(ISBLANK(Template!O236),, join("_",Template!O236:P236))</f>
        <v>0</v>
      </c>
      <c r="O233" s="14" t="n">
        <f aca="false">Template!Q236</f>
        <v>0</v>
      </c>
    </row>
    <row r="234" customFormat="false" ht="15.75" hidden="false" customHeight="false" outlineLevel="0" collapsed="false">
      <c r="A234" s="6" t="n">
        <v>232</v>
      </c>
      <c r="B234" s="14" t="e">
        <f aca="false">join(",",G234,L234,Q234,V234,AA234,AF234,AK234)</f>
        <v>#NAME?</v>
      </c>
      <c r="C234" s="14" t="n">
        <f aca="false">IF(ISBLANK(Template!H237),, join("_",Template!H237:I237))</f>
        <v>0</v>
      </c>
      <c r="G234" s="14" t="e">
        <f aca="false">join(":",D234,E234,F234)</f>
        <v>#NAME?</v>
      </c>
      <c r="H234" s="14" t="n">
        <f aca="false">IF(ISBLANK(Template!K237),, join("_",Template!K237:L237))</f>
        <v>0</v>
      </c>
      <c r="J234" s="14" t="n">
        <f aca="false">Template!M237</f>
        <v>0</v>
      </c>
      <c r="L234" s="14" t="e">
        <f aca="false">join(":",I234,J234,K234)</f>
        <v>#NAME?</v>
      </c>
      <c r="M234" s="14" t="n">
        <f aca="false">IF(ISBLANK(Template!O237),, join("_",Template!O237:P237))</f>
        <v>0</v>
      </c>
      <c r="O234" s="14" t="n">
        <f aca="false">Template!Q237</f>
        <v>0</v>
      </c>
    </row>
    <row r="235" customFormat="false" ht="15.75" hidden="false" customHeight="false" outlineLevel="0" collapsed="false">
      <c r="A235" s="6" t="n">
        <v>233</v>
      </c>
      <c r="B235" s="14" t="e">
        <f aca="false">join(",",G235,L235,Q235,V235,AA235,AF235,AK235)</f>
        <v>#NAME?</v>
      </c>
      <c r="C235" s="14" t="n">
        <f aca="false">IF(ISBLANK(Template!H238),, join("_",Template!H238:I238))</f>
        <v>0</v>
      </c>
      <c r="G235" s="14" t="e">
        <f aca="false">join(":",D235,E235,F235)</f>
        <v>#NAME?</v>
      </c>
      <c r="H235" s="14" t="n">
        <f aca="false">IF(ISBLANK(Template!K238),, join("_",Template!K238:L238))</f>
        <v>0</v>
      </c>
      <c r="J235" s="14" t="n">
        <f aca="false">Template!M238</f>
        <v>0</v>
      </c>
      <c r="L235" s="14" t="e">
        <f aca="false">join(":",I235,J235,K235)</f>
        <v>#NAME?</v>
      </c>
      <c r="M235" s="14" t="n">
        <f aca="false">IF(ISBLANK(Template!O238),, join("_",Template!O238:P238))</f>
        <v>0</v>
      </c>
      <c r="O235" s="14" t="n">
        <f aca="false">Template!Q238</f>
        <v>0</v>
      </c>
    </row>
    <row r="236" customFormat="false" ht="15.75" hidden="false" customHeight="false" outlineLevel="0" collapsed="false">
      <c r="A236" s="6" t="n">
        <v>234</v>
      </c>
      <c r="B236" s="14" t="e">
        <f aca="false">join(",",G236,L236,Q236,V236,AA236,AF236,AK236)</f>
        <v>#NAME?</v>
      </c>
      <c r="C236" s="14" t="n">
        <f aca="false">IF(ISBLANK(Template!H239),, join("_",Template!H239:I239))</f>
        <v>0</v>
      </c>
      <c r="G236" s="14" t="e">
        <f aca="false">join(":",D236,E236,F236)</f>
        <v>#NAME?</v>
      </c>
      <c r="H236" s="14" t="n">
        <f aca="false">IF(ISBLANK(Template!K239),, join("_",Template!K239:L239))</f>
        <v>0</v>
      </c>
      <c r="J236" s="14" t="n">
        <f aca="false">Template!M239</f>
        <v>0</v>
      </c>
      <c r="L236" s="14" t="e">
        <f aca="false">join(":",I236,J236,K236)</f>
        <v>#NAME?</v>
      </c>
      <c r="M236" s="14" t="n">
        <f aca="false">IF(ISBLANK(Template!O239),, join("_",Template!O239:P239))</f>
        <v>0</v>
      </c>
      <c r="O236" s="14" t="n">
        <f aca="false">Template!Q239</f>
        <v>0</v>
      </c>
    </row>
    <row r="237" customFormat="false" ht="15.75" hidden="false" customHeight="false" outlineLevel="0" collapsed="false">
      <c r="A237" s="6" t="n">
        <v>235</v>
      </c>
      <c r="B237" s="14" t="e">
        <f aca="false">join(",",G237,L237,Q237,V237,AA237,AF237,AK237)</f>
        <v>#NAME?</v>
      </c>
      <c r="C237" s="14" t="n">
        <f aca="false">IF(ISBLANK(Template!H240),, join("_",Template!H240:I240))</f>
        <v>0</v>
      </c>
      <c r="G237" s="14" t="e">
        <f aca="false">join(":",D237,E237,F237)</f>
        <v>#NAME?</v>
      </c>
      <c r="H237" s="14" t="n">
        <f aca="false">IF(ISBLANK(Template!K240),, join("_",Template!K240:L240))</f>
        <v>0</v>
      </c>
      <c r="J237" s="14" t="n">
        <f aca="false">Template!M240</f>
        <v>0</v>
      </c>
      <c r="L237" s="14" t="e">
        <f aca="false">join(":",I237,J237,K237)</f>
        <v>#NAME?</v>
      </c>
      <c r="M237" s="14" t="n">
        <f aca="false">IF(ISBLANK(Template!O240),, join("_",Template!O240:P240))</f>
        <v>0</v>
      </c>
      <c r="O237" s="14" t="n">
        <f aca="false">Template!Q240</f>
        <v>0</v>
      </c>
    </row>
    <row r="238" customFormat="false" ht="15.75" hidden="false" customHeight="false" outlineLevel="0" collapsed="false">
      <c r="A238" s="6" t="n">
        <v>236</v>
      </c>
      <c r="B238" s="14" t="e">
        <f aca="false">join(",",G238,L238,Q238,V238,AA238,AF238,AK238)</f>
        <v>#NAME?</v>
      </c>
      <c r="C238" s="14" t="n">
        <f aca="false">IF(ISBLANK(Template!H241),, join("_",Template!H241:I241))</f>
        <v>0</v>
      </c>
      <c r="G238" s="14" t="e">
        <f aca="false">join(":",D238,E238,F238)</f>
        <v>#NAME?</v>
      </c>
      <c r="H238" s="14" t="n">
        <f aca="false">IF(ISBLANK(Template!K241),, join("_",Template!K241:L241))</f>
        <v>0</v>
      </c>
      <c r="J238" s="14" t="n">
        <f aca="false">Template!M241</f>
        <v>0</v>
      </c>
      <c r="L238" s="14" t="e">
        <f aca="false">join(":",I238,J238,K238)</f>
        <v>#NAME?</v>
      </c>
      <c r="M238" s="14" t="n">
        <f aca="false">IF(ISBLANK(Template!O241),, join("_",Template!O241:P241))</f>
        <v>0</v>
      </c>
      <c r="O238" s="14" t="n">
        <f aca="false">Template!Q241</f>
        <v>0</v>
      </c>
    </row>
    <row r="239" customFormat="false" ht="15.75" hidden="false" customHeight="false" outlineLevel="0" collapsed="false">
      <c r="A239" s="6" t="n">
        <v>237</v>
      </c>
      <c r="B239" s="14" t="e">
        <f aca="false">join(",",G239,L239,Q239,V239,AA239,AF239,AK239)</f>
        <v>#NAME?</v>
      </c>
      <c r="C239" s="14" t="n">
        <f aca="false">IF(ISBLANK(Template!H242),, join("_",Template!H242:I242))</f>
        <v>0</v>
      </c>
      <c r="G239" s="14" t="e">
        <f aca="false">join(":",D239,E239,F239)</f>
        <v>#NAME?</v>
      </c>
      <c r="H239" s="14" t="n">
        <f aca="false">IF(ISBLANK(Template!K242),, join("_",Template!K242:L242))</f>
        <v>0</v>
      </c>
      <c r="J239" s="14" t="n">
        <f aca="false">Template!M242</f>
        <v>0</v>
      </c>
      <c r="L239" s="14" t="e">
        <f aca="false">join(":",I239,J239,K239)</f>
        <v>#NAME?</v>
      </c>
      <c r="M239" s="14" t="n">
        <f aca="false">IF(ISBLANK(Template!O242),, join("_",Template!O242:P242))</f>
        <v>0</v>
      </c>
      <c r="O239" s="14" t="n">
        <f aca="false">Template!Q242</f>
        <v>0</v>
      </c>
    </row>
    <row r="240" customFormat="false" ht="15.75" hidden="false" customHeight="false" outlineLevel="0" collapsed="false">
      <c r="A240" s="6" t="n">
        <v>238</v>
      </c>
      <c r="B240" s="14" t="e">
        <f aca="false">join(",",G240,L240,Q240,V240,AA240,AF240,AK240)</f>
        <v>#NAME?</v>
      </c>
      <c r="C240" s="14" t="n">
        <f aca="false">IF(ISBLANK(Template!H243),, join("_",Template!H243:I243))</f>
        <v>0</v>
      </c>
      <c r="G240" s="14" t="e">
        <f aca="false">join(":",D240,E240,F240)</f>
        <v>#NAME?</v>
      </c>
      <c r="H240" s="14" t="n">
        <f aca="false">IF(ISBLANK(Template!K243),, join("_",Template!K243:L243))</f>
        <v>0</v>
      </c>
      <c r="J240" s="14" t="n">
        <f aca="false">Template!M243</f>
        <v>0</v>
      </c>
      <c r="L240" s="14" t="e">
        <f aca="false">join(":",I240,J240,K240)</f>
        <v>#NAME?</v>
      </c>
      <c r="M240" s="14" t="n">
        <f aca="false">IF(ISBLANK(Template!O243),, join("_",Template!O243:P243))</f>
        <v>0</v>
      </c>
      <c r="O240" s="14" t="n">
        <f aca="false">Template!Q243</f>
        <v>0</v>
      </c>
    </row>
    <row r="241" customFormat="false" ht="15.75" hidden="false" customHeight="false" outlineLevel="0" collapsed="false">
      <c r="A241" s="6" t="n">
        <v>239</v>
      </c>
      <c r="B241" s="14" t="e">
        <f aca="false">join(",",G241,L241,Q241,V241,AA241,AF241,AK241)</f>
        <v>#NAME?</v>
      </c>
      <c r="C241" s="14" t="n">
        <f aca="false">IF(ISBLANK(Template!H244),, join("_",Template!H244:I244))</f>
        <v>0</v>
      </c>
      <c r="G241" s="14" t="e">
        <f aca="false">join(":",D241,E241,F241)</f>
        <v>#NAME?</v>
      </c>
      <c r="H241" s="14" t="n">
        <f aca="false">IF(ISBLANK(Template!K244),, join("_",Template!K244:L244))</f>
        <v>0</v>
      </c>
      <c r="J241" s="14" t="n">
        <f aca="false">Template!M244</f>
        <v>0</v>
      </c>
      <c r="L241" s="14" t="e">
        <f aca="false">join(":",I241,J241,K241)</f>
        <v>#NAME?</v>
      </c>
      <c r="M241" s="14" t="n">
        <f aca="false">IF(ISBLANK(Template!O244),, join("_",Template!O244:P244))</f>
        <v>0</v>
      </c>
      <c r="O241" s="14" t="n">
        <f aca="false">Template!Q244</f>
        <v>0</v>
      </c>
    </row>
    <row r="242" customFormat="false" ht="15.75" hidden="false" customHeight="false" outlineLevel="0" collapsed="false">
      <c r="A242" s="6" t="n">
        <v>240</v>
      </c>
      <c r="B242" s="14" t="e">
        <f aca="false">join(",",G242,L242,Q242,V242,AA242,AF242,AK242)</f>
        <v>#NAME?</v>
      </c>
      <c r="C242" s="14" t="n">
        <f aca="false">IF(ISBLANK(Template!H245),, join("_",Template!H245:I245))</f>
        <v>0</v>
      </c>
      <c r="G242" s="14" t="e">
        <f aca="false">join(":",D242,E242,F242)</f>
        <v>#NAME?</v>
      </c>
      <c r="H242" s="14" t="n">
        <f aca="false">IF(ISBLANK(Template!K245),, join("_",Template!K245:L245))</f>
        <v>0</v>
      </c>
      <c r="J242" s="14" t="n">
        <f aca="false">Template!M245</f>
        <v>0</v>
      </c>
      <c r="L242" s="14" t="e">
        <f aca="false">join(":",I242,J242,K242)</f>
        <v>#NAME?</v>
      </c>
      <c r="M242" s="14" t="n">
        <f aca="false">IF(ISBLANK(Template!O245),, join("_",Template!O245:P245))</f>
        <v>0</v>
      </c>
      <c r="O242" s="14" t="n">
        <f aca="false">Template!Q245</f>
        <v>0</v>
      </c>
    </row>
    <row r="243" customFormat="false" ht="15.75" hidden="false" customHeight="false" outlineLevel="0" collapsed="false">
      <c r="A243" s="6" t="n">
        <v>241</v>
      </c>
      <c r="B243" s="14" t="e">
        <f aca="false">join(",",G243,L243,Q243,V243,AA243,AF243,AK243)</f>
        <v>#NAME?</v>
      </c>
      <c r="C243" s="14" t="n">
        <f aca="false">IF(ISBLANK(Template!H246),, join("_",Template!H246:I246))</f>
        <v>0</v>
      </c>
      <c r="G243" s="14" t="e">
        <f aca="false">join(":",D243,E243,F243)</f>
        <v>#NAME?</v>
      </c>
      <c r="H243" s="14" t="n">
        <f aca="false">IF(ISBLANK(Template!K246),, join("_",Template!K246:L246))</f>
        <v>0</v>
      </c>
      <c r="J243" s="14" t="n">
        <f aca="false">Template!M246</f>
        <v>0</v>
      </c>
      <c r="L243" s="14" t="e">
        <f aca="false">join(":",I243,J243,K243)</f>
        <v>#NAME?</v>
      </c>
      <c r="M243" s="14" t="n">
        <f aca="false">IF(ISBLANK(Template!O246),, join("_",Template!O246:P246))</f>
        <v>0</v>
      </c>
      <c r="O243" s="14" t="n">
        <f aca="false">Template!Q246</f>
        <v>0</v>
      </c>
    </row>
    <row r="244" customFormat="false" ht="15.75" hidden="false" customHeight="false" outlineLevel="0" collapsed="false">
      <c r="A244" s="6" t="n">
        <v>242</v>
      </c>
      <c r="B244" s="14" t="e">
        <f aca="false">join(",",G244,L244,Q244,V244,AA244,AF244,AK244)</f>
        <v>#NAME?</v>
      </c>
      <c r="C244" s="14" t="n">
        <f aca="false">IF(ISBLANK(Template!H247),, join("_",Template!H247:I247))</f>
        <v>0</v>
      </c>
      <c r="G244" s="14" t="e">
        <f aca="false">join(":",D244,E244,F244)</f>
        <v>#NAME?</v>
      </c>
      <c r="H244" s="14" t="n">
        <f aca="false">IF(ISBLANK(Template!K247),, join("_",Template!K247:L247))</f>
        <v>0</v>
      </c>
      <c r="J244" s="14" t="n">
        <f aca="false">Template!M247</f>
        <v>0</v>
      </c>
      <c r="L244" s="14" t="e">
        <f aca="false">join(":",I244,J244,K244)</f>
        <v>#NAME?</v>
      </c>
      <c r="M244" s="14" t="n">
        <f aca="false">IF(ISBLANK(Template!O247),, join("_",Template!O247:P247))</f>
        <v>0</v>
      </c>
      <c r="O244" s="14" t="n">
        <f aca="false">Template!Q247</f>
        <v>0</v>
      </c>
    </row>
    <row r="245" customFormat="false" ht="15.75" hidden="false" customHeight="false" outlineLevel="0" collapsed="false">
      <c r="A245" s="6" t="n">
        <v>243</v>
      </c>
      <c r="B245" s="14" t="e">
        <f aca="false">join(",",G245,L245,Q245,V245,AA245,AF245,AK245)</f>
        <v>#NAME?</v>
      </c>
      <c r="C245" s="14" t="n">
        <f aca="false">IF(ISBLANK(Template!H248),, join("_",Template!H248:I248))</f>
        <v>0</v>
      </c>
      <c r="G245" s="14" t="e">
        <f aca="false">join(":",D245,E245,F245)</f>
        <v>#NAME?</v>
      </c>
      <c r="H245" s="14" t="n">
        <f aca="false">IF(ISBLANK(Template!K248),, join("_",Template!K248:L248))</f>
        <v>0</v>
      </c>
      <c r="J245" s="14" t="n">
        <f aca="false">Template!M248</f>
        <v>0</v>
      </c>
      <c r="L245" s="14" t="e">
        <f aca="false">join(":",I245,J245,K245)</f>
        <v>#NAME?</v>
      </c>
      <c r="M245" s="14" t="n">
        <f aca="false">IF(ISBLANK(Template!O248),, join("_",Template!O248:P248))</f>
        <v>0</v>
      </c>
      <c r="O245" s="14" t="n">
        <f aca="false">Template!Q248</f>
        <v>0</v>
      </c>
    </row>
    <row r="246" customFormat="false" ht="15.75" hidden="false" customHeight="false" outlineLevel="0" collapsed="false">
      <c r="A246" s="6" t="n">
        <v>244</v>
      </c>
      <c r="B246" s="14" t="e">
        <f aca="false">join(",",G246,L246,Q246,V246,AA246,AF246,AK246)</f>
        <v>#NAME?</v>
      </c>
      <c r="C246" s="14" t="n">
        <f aca="false">IF(ISBLANK(Template!H249),, join("_",Template!H249:I249))</f>
        <v>0</v>
      </c>
      <c r="G246" s="14" t="e">
        <f aca="false">join(":",D246,E246,F246)</f>
        <v>#NAME?</v>
      </c>
      <c r="H246" s="14" t="n">
        <f aca="false">IF(ISBLANK(Template!K249),, join("_",Template!K249:L249))</f>
        <v>0</v>
      </c>
      <c r="J246" s="14" t="n">
        <f aca="false">Template!M249</f>
        <v>0</v>
      </c>
      <c r="L246" s="14" t="e">
        <f aca="false">join(":",I246,J246,K246)</f>
        <v>#NAME?</v>
      </c>
      <c r="M246" s="14" t="n">
        <f aca="false">IF(ISBLANK(Template!O249),, join("_",Template!O249:P249))</f>
        <v>0</v>
      </c>
      <c r="O246" s="14" t="n">
        <f aca="false">Template!Q249</f>
        <v>0</v>
      </c>
    </row>
    <row r="247" customFormat="false" ht="15.75" hidden="false" customHeight="false" outlineLevel="0" collapsed="false">
      <c r="A247" s="6" t="n">
        <v>245</v>
      </c>
      <c r="B247" s="14" t="e">
        <f aca="false">join(",",G247,L247,Q247,V247,AA247,AF247,AK247)</f>
        <v>#NAME?</v>
      </c>
      <c r="C247" s="14" t="n">
        <f aca="false">IF(ISBLANK(Template!H250),, join("_",Template!H250:I250))</f>
        <v>0</v>
      </c>
      <c r="G247" s="14" t="e">
        <f aca="false">join(":",D247,E247,F247)</f>
        <v>#NAME?</v>
      </c>
      <c r="H247" s="14" t="n">
        <f aca="false">IF(ISBLANK(Template!K250),, join("_",Template!K250:L250))</f>
        <v>0</v>
      </c>
      <c r="J247" s="14" t="n">
        <f aca="false">Template!M250</f>
        <v>0</v>
      </c>
      <c r="L247" s="14" t="e">
        <f aca="false">join(":",I247,J247,K247)</f>
        <v>#NAME?</v>
      </c>
      <c r="M247" s="14" t="n">
        <f aca="false">IF(ISBLANK(Template!O250),, join("_",Template!O250:P250))</f>
        <v>0</v>
      </c>
      <c r="O247" s="14" t="n">
        <f aca="false">Template!Q250</f>
        <v>0</v>
      </c>
    </row>
    <row r="248" customFormat="false" ht="15.75" hidden="false" customHeight="false" outlineLevel="0" collapsed="false">
      <c r="A248" s="6" t="n">
        <v>246</v>
      </c>
      <c r="B248" s="14" t="e">
        <f aca="false">join(",",G248,L248,Q248,V248,AA248,AF248,AK248)</f>
        <v>#NAME?</v>
      </c>
      <c r="C248" s="14" t="n">
        <f aca="false">IF(ISBLANK(Template!H251),, join("_",Template!H251:I251))</f>
        <v>0</v>
      </c>
      <c r="G248" s="14" t="e">
        <f aca="false">join(":",D248,E248,F248)</f>
        <v>#NAME?</v>
      </c>
      <c r="H248" s="14" t="n">
        <f aca="false">IF(ISBLANK(Template!K251),, join("_",Template!K251:L251))</f>
        <v>0</v>
      </c>
      <c r="J248" s="14" t="n">
        <f aca="false">Template!M251</f>
        <v>0</v>
      </c>
      <c r="L248" s="14" t="e">
        <f aca="false">join(":",I248,J248,K248)</f>
        <v>#NAME?</v>
      </c>
      <c r="M248" s="14" t="n">
        <f aca="false">IF(ISBLANK(Template!O251),, join("_",Template!O251:P251))</f>
        <v>0</v>
      </c>
      <c r="O248" s="14" t="n">
        <f aca="false">Template!Q251</f>
        <v>0</v>
      </c>
    </row>
    <row r="249" customFormat="false" ht="15.75" hidden="false" customHeight="false" outlineLevel="0" collapsed="false">
      <c r="A249" s="6" t="n">
        <v>247</v>
      </c>
      <c r="B249" s="14" t="e">
        <f aca="false">join(",",G249,L249,Q249,V249,AA249,AF249,AK249)</f>
        <v>#NAME?</v>
      </c>
      <c r="C249" s="14" t="n">
        <f aca="false">IF(ISBLANK(Template!H252),, join("_",Template!H252:I252))</f>
        <v>0</v>
      </c>
      <c r="G249" s="14" t="e">
        <f aca="false">join(":",D249,E249,F249)</f>
        <v>#NAME?</v>
      </c>
      <c r="H249" s="14" t="n">
        <f aca="false">IF(ISBLANK(Template!K252),, join("_",Template!K252:L252))</f>
        <v>0</v>
      </c>
      <c r="J249" s="14" t="n">
        <f aca="false">Template!M252</f>
        <v>0</v>
      </c>
      <c r="L249" s="14" t="e">
        <f aca="false">join(":",I249,J249,K249)</f>
        <v>#NAME?</v>
      </c>
      <c r="M249" s="14" t="n">
        <f aca="false">IF(ISBLANK(Template!O252),, join("_",Template!O252:P252))</f>
        <v>0</v>
      </c>
      <c r="O249" s="14" t="n">
        <f aca="false">Template!Q252</f>
        <v>0</v>
      </c>
    </row>
    <row r="250" customFormat="false" ht="15.75" hidden="false" customHeight="false" outlineLevel="0" collapsed="false">
      <c r="A250" s="6" t="n">
        <v>248</v>
      </c>
      <c r="B250" s="14" t="e">
        <f aca="false">join(",",G250,L250,Q250,V250,AA250,AF250,AK250)</f>
        <v>#NAME?</v>
      </c>
      <c r="C250" s="14" t="n">
        <f aca="false">IF(ISBLANK(Template!H253),, join("_",Template!H253:I253))</f>
        <v>0</v>
      </c>
      <c r="G250" s="14" t="e">
        <f aca="false">join(":",D250,E250,F250)</f>
        <v>#NAME?</v>
      </c>
      <c r="H250" s="14" t="n">
        <f aca="false">IF(ISBLANK(Template!K253),, join("_",Template!K253:L253))</f>
        <v>0</v>
      </c>
      <c r="J250" s="14" t="n">
        <f aca="false">Template!M253</f>
        <v>0</v>
      </c>
      <c r="L250" s="14" t="e">
        <f aca="false">join(":",I250,J250,K250)</f>
        <v>#NAME?</v>
      </c>
      <c r="M250" s="14" t="n">
        <f aca="false">IF(ISBLANK(Template!O253),, join("_",Template!O253:P253))</f>
        <v>0</v>
      </c>
      <c r="O250" s="14" t="n">
        <f aca="false">Template!Q253</f>
        <v>0</v>
      </c>
    </row>
    <row r="251" customFormat="false" ht="15.75" hidden="false" customHeight="false" outlineLevel="0" collapsed="false">
      <c r="A251" s="6" t="n">
        <v>249</v>
      </c>
      <c r="B251" s="14" t="e">
        <f aca="false">join(",",G251,L251,Q251,V251,AA251,AF251,AK251)</f>
        <v>#NAME?</v>
      </c>
      <c r="C251" s="14" t="n">
        <f aca="false">IF(ISBLANK(Template!H254),, join("_",Template!H254:I254))</f>
        <v>0</v>
      </c>
      <c r="G251" s="14" t="e">
        <f aca="false">join(":",D251,E251,F251)</f>
        <v>#NAME?</v>
      </c>
      <c r="H251" s="14" t="n">
        <f aca="false">IF(ISBLANK(Template!K254),, join("_",Template!K254:L254))</f>
        <v>0</v>
      </c>
      <c r="J251" s="14" t="n">
        <f aca="false">Template!M254</f>
        <v>0</v>
      </c>
      <c r="L251" s="14" t="e">
        <f aca="false">join(":",I251,J251,K251)</f>
        <v>#NAME?</v>
      </c>
      <c r="M251" s="14" t="n">
        <f aca="false">IF(ISBLANK(Template!O254),, join("_",Template!O254:P254))</f>
        <v>0</v>
      </c>
      <c r="O251" s="14" t="n">
        <f aca="false">Template!Q254</f>
        <v>0</v>
      </c>
    </row>
    <row r="252" customFormat="false" ht="15.75" hidden="false" customHeight="false" outlineLevel="0" collapsed="false">
      <c r="A252" s="6" t="n">
        <v>250</v>
      </c>
      <c r="B252" s="14" t="e">
        <f aca="false">join(",",G252,L252,Q252,V252,AA252,AF252,AK252)</f>
        <v>#NAME?</v>
      </c>
      <c r="C252" s="14" t="n">
        <f aca="false">IF(ISBLANK(Template!H255),, join("_",Template!H255:I255))</f>
        <v>0</v>
      </c>
      <c r="G252" s="14" t="e">
        <f aca="false">join(":",D252,E252,F252)</f>
        <v>#NAME?</v>
      </c>
      <c r="H252" s="14" t="n">
        <f aca="false">IF(ISBLANK(Template!K255),, join("_",Template!K255:L255))</f>
        <v>0</v>
      </c>
      <c r="J252" s="14" t="n">
        <f aca="false">Template!M255</f>
        <v>0</v>
      </c>
      <c r="L252" s="14" t="e">
        <f aca="false">join(":",I252,J252,K252)</f>
        <v>#NAME?</v>
      </c>
      <c r="M252" s="14" t="n">
        <f aca="false">IF(ISBLANK(Template!O255),, join("_",Template!O255:P255))</f>
        <v>0</v>
      </c>
      <c r="O252" s="14" t="n">
        <f aca="false">Template!Q255</f>
        <v>0</v>
      </c>
    </row>
    <row r="253" customFormat="false" ht="15.75" hidden="false" customHeight="false" outlineLevel="0" collapsed="false">
      <c r="A253" s="6" t="n">
        <v>251</v>
      </c>
      <c r="B253" s="14" t="e">
        <f aca="false">join(",",G253,L253,Q253,V253,AA253,AF253,AK253)</f>
        <v>#NAME?</v>
      </c>
      <c r="C253" s="14" t="n">
        <f aca="false">IF(ISBLANK(Template!H256),, join("_",Template!H256:I256))</f>
        <v>0</v>
      </c>
      <c r="G253" s="14" t="e">
        <f aca="false">join(":",D253,E253,F253)</f>
        <v>#NAME?</v>
      </c>
      <c r="H253" s="14" t="n">
        <f aca="false">IF(ISBLANK(Template!K256),, join("_",Template!K256:L256))</f>
        <v>0</v>
      </c>
      <c r="J253" s="14" t="n">
        <f aca="false">Template!M256</f>
        <v>0</v>
      </c>
      <c r="L253" s="14" t="e">
        <f aca="false">join(":",I253,J253,K253)</f>
        <v>#NAME?</v>
      </c>
      <c r="M253" s="14" t="n">
        <f aca="false">IF(ISBLANK(Template!O256),, join("_",Template!O256:P256))</f>
        <v>0</v>
      </c>
      <c r="O253" s="14" t="n">
        <f aca="false">Template!Q256</f>
        <v>0</v>
      </c>
    </row>
    <row r="254" customFormat="false" ht="15.75" hidden="false" customHeight="false" outlineLevel="0" collapsed="false">
      <c r="A254" s="6" t="n">
        <v>252</v>
      </c>
      <c r="B254" s="14" t="e">
        <f aca="false">join(",",G254,L254,Q254,V254,AA254,AF254,AK254)</f>
        <v>#NAME?</v>
      </c>
      <c r="C254" s="14" t="n">
        <f aca="false">IF(ISBLANK(Template!H257),, join("_",Template!H257:I257))</f>
        <v>0</v>
      </c>
      <c r="G254" s="14" t="e">
        <f aca="false">join(":",D254,E254,F254)</f>
        <v>#NAME?</v>
      </c>
      <c r="H254" s="14" t="n">
        <f aca="false">IF(ISBLANK(Template!K257),, join("_",Template!K257:L257))</f>
        <v>0</v>
      </c>
      <c r="J254" s="14" t="n">
        <f aca="false">Template!M257</f>
        <v>0</v>
      </c>
      <c r="L254" s="14" t="e">
        <f aca="false">join(":",I254,J254,K254)</f>
        <v>#NAME?</v>
      </c>
      <c r="M254" s="14" t="n">
        <f aca="false">IF(ISBLANK(Template!O257),, join("_",Template!O257:P257))</f>
        <v>0</v>
      </c>
      <c r="O254" s="14" t="n">
        <f aca="false">Template!Q257</f>
        <v>0</v>
      </c>
    </row>
    <row r="255" customFormat="false" ht="15.75" hidden="false" customHeight="false" outlineLevel="0" collapsed="false">
      <c r="A255" s="6" t="n">
        <v>253</v>
      </c>
      <c r="B255" s="14" t="e">
        <f aca="false">join(",",G255,L255,Q255,V255,AA255,AF255,AK255)</f>
        <v>#NAME?</v>
      </c>
      <c r="C255" s="14" t="n">
        <f aca="false">IF(ISBLANK(Template!H258),, join("_",Template!H258:I258))</f>
        <v>0</v>
      </c>
      <c r="G255" s="14" t="e">
        <f aca="false">join(":",D255,E255,F255)</f>
        <v>#NAME?</v>
      </c>
      <c r="H255" s="14" t="n">
        <f aca="false">IF(ISBLANK(Template!K258),, join("_",Template!K258:L258))</f>
        <v>0</v>
      </c>
      <c r="J255" s="14" t="n">
        <f aca="false">Template!M258</f>
        <v>0</v>
      </c>
      <c r="L255" s="14" t="e">
        <f aca="false">join(":",I255,J255,K255)</f>
        <v>#NAME?</v>
      </c>
      <c r="M255" s="14" t="n">
        <f aca="false">IF(ISBLANK(Template!O258),, join("_",Template!O258:P258))</f>
        <v>0</v>
      </c>
      <c r="O255" s="14" t="n">
        <f aca="false">Template!Q258</f>
        <v>0</v>
      </c>
    </row>
    <row r="256" customFormat="false" ht="15.75" hidden="false" customHeight="false" outlineLevel="0" collapsed="false">
      <c r="A256" s="6" t="n">
        <v>254</v>
      </c>
      <c r="B256" s="14" t="e">
        <f aca="false">join(",",G256,L256,Q256,V256,AA256,AF256,AK256)</f>
        <v>#NAME?</v>
      </c>
      <c r="C256" s="14" t="n">
        <f aca="false">IF(ISBLANK(Template!H259),, join("_",Template!H259:I259))</f>
        <v>0</v>
      </c>
      <c r="G256" s="14" t="e">
        <f aca="false">join(":",D256,E256,F256)</f>
        <v>#NAME?</v>
      </c>
      <c r="H256" s="14" t="n">
        <f aca="false">IF(ISBLANK(Template!K259),, join("_",Template!K259:L259))</f>
        <v>0</v>
      </c>
      <c r="J256" s="14" t="n">
        <f aca="false">Template!M259</f>
        <v>0</v>
      </c>
      <c r="L256" s="14" t="e">
        <f aca="false">join(":",I256,J256,K256)</f>
        <v>#NAME?</v>
      </c>
      <c r="M256" s="14" t="n">
        <f aca="false">IF(ISBLANK(Template!O259),, join("_",Template!O259:P259))</f>
        <v>0</v>
      </c>
      <c r="O256" s="14" t="n">
        <f aca="false">Template!Q259</f>
        <v>0</v>
      </c>
    </row>
    <row r="257" customFormat="false" ht="15.75" hidden="false" customHeight="false" outlineLevel="0" collapsed="false">
      <c r="A257" s="6" t="n">
        <v>255</v>
      </c>
      <c r="B257" s="14" t="e">
        <f aca="false">join(",",G257,L257,Q257,V257,AA257,AF257,AK257)</f>
        <v>#NAME?</v>
      </c>
      <c r="C257" s="14" t="n">
        <f aca="false">IF(ISBLANK(Template!H260),, join("_",Template!H260:I260))</f>
        <v>0</v>
      </c>
      <c r="G257" s="14" t="e">
        <f aca="false">join(":",D257,E257,F257)</f>
        <v>#NAME?</v>
      </c>
      <c r="H257" s="14" t="n">
        <f aca="false">IF(ISBLANK(Template!K260),, join("_",Template!K260:L260))</f>
        <v>0</v>
      </c>
      <c r="J257" s="14" t="n">
        <f aca="false">Template!M260</f>
        <v>0</v>
      </c>
      <c r="L257" s="14" t="e">
        <f aca="false">join(":",I257,J257,K257)</f>
        <v>#NAME?</v>
      </c>
      <c r="M257" s="14" t="n">
        <f aca="false">IF(ISBLANK(Template!O260),, join("_",Template!O260:P260))</f>
        <v>0</v>
      </c>
      <c r="O257" s="14" t="n">
        <f aca="false">Template!Q260</f>
        <v>0</v>
      </c>
    </row>
    <row r="258" customFormat="false" ht="15.75" hidden="false" customHeight="false" outlineLevel="0" collapsed="false">
      <c r="A258" s="6" t="n">
        <v>256</v>
      </c>
      <c r="B258" s="14" t="e">
        <f aca="false">join(",",G258,L258,Q258,V258,AA258,AF258,AK258)</f>
        <v>#NAME?</v>
      </c>
      <c r="C258" s="14" t="n">
        <f aca="false">IF(ISBLANK(Template!H261),, join("_",Template!H261:I261))</f>
        <v>0</v>
      </c>
      <c r="G258" s="14" t="e">
        <f aca="false">join(":",D258,E258,F258)</f>
        <v>#NAME?</v>
      </c>
      <c r="H258" s="14" t="n">
        <f aca="false">IF(ISBLANK(Template!K261),, join("_",Template!K261:L261))</f>
        <v>0</v>
      </c>
      <c r="J258" s="14" t="n">
        <f aca="false">Template!M261</f>
        <v>0</v>
      </c>
      <c r="L258" s="14" t="e">
        <f aca="false">join(":",I258,J258,K258)</f>
        <v>#NAME?</v>
      </c>
      <c r="M258" s="14" t="n">
        <f aca="false">IF(ISBLANK(Template!O261),, join("_",Template!O261:P261))</f>
        <v>0</v>
      </c>
      <c r="O258" s="14" t="n">
        <f aca="false">Template!Q261</f>
        <v>0</v>
      </c>
    </row>
    <row r="259" customFormat="false" ht="15.75" hidden="false" customHeight="false" outlineLevel="0" collapsed="false">
      <c r="A259" s="6" t="n">
        <v>257</v>
      </c>
      <c r="B259" s="14" t="e">
        <f aca="false">join(",",G259,L259,Q259,V259,AA259,AF259,AK259)</f>
        <v>#NAME?</v>
      </c>
      <c r="C259" s="14" t="n">
        <f aca="false">IF(ISBLANK(Template!H262),, join("_",Template!H262:I262))</f>
        <v>0</v>
      </c>
      <c r="G259" s="14" t="e">
        <f aca="false">join(":",D259,E259,F259)</f>
        <v>#NAME?</v>
      </c>
      <c r="H259" s="14" t="n">
        <f aca="false">IF(ISBLANK(Template!K262),, join("_",Template!K262:L262))</f>
        <v>0</v>
      </c>
      <c r="J259" s="14" t="n">
        <f aca="false">Template!M262</f>
        <v>0</v>
      </c>
      <c r="L259" s="14" t="e">
        <f aca="false">join(":",I259,J259,K259)</f>
        <v>#NAME?</v>
      </c>
      <c r="M259" s="14" t="n">
        <f aca="false">IF(ISBLANK(Template!O262),, join("_",Template!O262:P262))</f>
        <v>0</v>
      </c>
      <c r="O259" s="14" t="n">
        <f aca="false">Template!Q262</f>
        <v>0</v>
      </c>
    </row>
    <row r="260" customFormat="false" ht="15.75" hidden="false" customHeight="false" outlineLevel="0" collapsed="false">
      <c r="A260" s="6" t="n">
        <v>258</v>
      </c>
      <c r="B260" s="14" t="e">
        <f aca="false">join(",",G260,L260,Q260,V260,AA260,AF260,AK260)</f>
        <v>#NAME?</v>
      </c>
      <c r="C260" s="14" t="n">
        <f aca="false">IF(ISBLANK(Template!H263),, join("_",Template!H263:I263))</f>
        <v>0</v>
      </c>
      <c r="G260" s="14" t="e">
        <f aca="false">join(":",D260,E260,F260)</f>
        <v>#NAME?</v>
      </c>
      <c r="H260" s="14" t="n">
        <f aca="false">IF(ISBLANK(Template!K263),, join("_",Template!K263:L263))</f>
        <v>0</v>
      </c>
      <c r="J260" s="14" t="n">
        <f aca="false">Template!M263</f>
        <v>0</v>
      </c>
      <c r="L260" s="14" t="e">
        <f aca="false">join(":",I260,J260,K260)</f>
        <v>#NAME?</v>
      </c>
      <c r="M260" s="14" t="n">
        <f aca="false">IF(ISBLANK(Template!O263),, join("_",Template!O263:P263))</f>
        <v>0</v>
      </c>
      <c r="O260" s="14" t="n">
        <f aca="false">Template!Q263</f>
        <v>0</v>
      </c>
    </row>
    <row r="261" customFormat="false" ht="15.75" hidden="false" customHeight="false" outlineLevel="0" collapsed="false">
      <c r="A261" s="6" t="n">
        <v>259</v>
      </c>
      <c r="B261" s="14" t="e">
        <f aca="false">join(",",G261,L261,Q261,V261,AA261,AF261,AK261)</f>
        <v>#NAME?</v>
      </c>
      <c r="C261" s="14" t="n">
        <f aca="false">IF(ISBLANK(Template!H264),, join("_",Template!H264:I264))</f>
        <v>0</v>
      </c>
      <c r="G261" s="14" t="e">
        <f aca="false">join(":",D261,E261,F261)</f>
        <v>#NAME?</v>
      </c>
      <c r="H261" s="14" t="n">
        <f aca="false">IF(ISBLANK(Template!K264),, join("_",Template!K264:L264))</f>
        <v>0</v>
      </c>
      <c r="J261" s="14" t="n">
        <f aca="false">Template!M264</f>
        <v>0</v>
      </c>
      <c r="L261" s="14" t="e">
        <f aca="false">join(":",I261,J261,K261)</f>
        <v>#NAME?</v>
      </c>
      <c r="M261" s="14" t="n">
        <f aca="false">IF(ISBLANK(Template!O264),, join("_",Template!O264:P264))</f>
        <v>0</v>
      </c>
      <c r="O261" s="14" t="n">
        <f aca="false">Template!Q264</f>
        <v>0</v>
      </c>
    </row>
    <row r="262" customFormat="false" ht="15.75" hidden="false" customHeight="false" outlineLevel="0" collapsed="false">
      <c r="A262" s="6" t="n">
        <v>260</v>
      </c>
      <c r="B262" s="14" t="e">
        <f aca="false">join(",",G262,L262,Q262,V262,AA262,AF262,AK262)</f>
        <v>#NAME?</v>
      </c>
      <c r="C262" s="14" t="n">
        <f aca="false">IF(ISBLANK(Template!H265),, join("_",Template!H265:I265))</f>
        <v>0</v>
      </c>
      <c r="G262" s="14" t="e">
        <f aca="false">join(":",D262,E262,F262)</f>
        <v>#NAME?</v>
      </c>
      <c r="H262" s="14" t="n">
        <f aca="false">IF(ISBLANK(Template!K265),, join("_",Template!K265:L265))</f>
        <v>0</v>
      </c>
      <c r="J262" s="14" t="n">
        <f aca="false">Template!M265</f>
        <v>0</v>
      </c>
      <c r="L262" s="14" t="e">
        <f aca="false">join(":",I262,J262,K262)</f>
        <v>#NAME?</v>
      </c>
      <c r="M262" s="14" t="n">
        <f aca="false">IF(ISBLANK(Template!O265),, join("_",Template!O265:P265))</f>
        <v>0</v>
      </c>
      <c r="O262" s="14" t="n">
        <f aca="false">Template!Q265</f>
        <v>0</v>
      </c>
    </row>
    <row r="263" customFormat="false" ht="15.75" hidden="false" customHeight="false" outlineLevel="0" collapsed="false">
      <c r="A263" s="6" t="n">
        <v>261</v>
      </c>
      <c r="B263" s="14" t="e">
        <f aca="false">join(",",G263,L263,Q263,V263,AA263,AF263,AK263)</f>
        <v>#NAME?</v>
      </c>
      <c r="C263" s="14" t="n">
        <f aca="false">IF(ISBLANK(Template!H266),, join("_",Template!H266:I266))</f>
        <v>0</v>
      </c>
      <c r="G263" s="14" t="e">
        <f aca="false">join(":",D263,E263,F263)</f>
        <v>#NAME?</v>
      </c>
      <c r="H263" s="14" t="n">
        <f aca="false">IF(ISBLANK(Template!K266),, join("_",Template!K266:L266))</f>
        <v>0</v>
      </c>
      <c r="J263" s="14" t="n">
        <f aca="false">Template!M266</f>
        <v>0</v>
      </c>
      <c r="L263" s="14" t="e">
        <f aca="false">join(":",I263,J263,K263)</f>
        <v>#NAME?</v>
      </c>
      <c r="M263" s="14" t="n">
        <f aca="false">IF(ISBLANK(Template!O266),, join("_",Template!O266:P266))</f>
        <v>0</v>
      </c>
      <c r="O263" s="14" t="n">
        <f aca="false">Template!Q266</f>
        <v>0</v>
      </c>
    </row>
    <row r="264" customFormat="false" ht="15.75" hidden="false" customHeight="false" outlineLevel="0" collapsed="false">
      <c r="A264" s="6" t="n">
        <v>262</v>
      </c>
      <c r="B264" s="14" t="e">
        <f aca="false">join(",",G264,L264,Q264,V264,AA264,AF264,AK264)</f>
        <v>#NAME?</v>
      </c>
      <c r="C264" s="14" t="n">
        <f aca="false">IF(ISBLANK(Template!H267),, join("_",Template!H267:I267))</f>
        <v>0</v>
      </c>
      <c r="G264" s="14" t="e">
        <f aca="false">join(":",D264,E264,F264)</f>
        <v>#NAME?</v>
      </c>
      <c r="H264" s="14" t="n">
        <f aca="false">IF(ISBLANK(Template!K267),, join("_",Template!K267:L267))</f>
        <v>0</v>
      </c>
      <c r="J264" s="14" t="n">
        <f aca="false">Template!M267</f>
        <v>0</v>
      </c>
      <c r="L264" s="14" t="e">
        <f aca="false">join(":",I264,J264,K264)</f>
        <v>#NAME?</v>
      </c>
      <c r="M264" s="14" t="n">
        <f aca="false">IF(ISBLANK(Template!O267),, join("_",Template!O267:P267))</f>
        <v>0</v>
      </c>
      <c r="O264" s="14" t="n">
        <f aca="false">Template!Q267</f>
        <v>0</v>
      </c>
    </row>
    <row r="265" customFormat="false" ht="15.75" hidden="false" customHeight="false" outlineLevel="0" collapsed="false">
      <c r="A265" s="6" t="n">
        <v>263</v>
      </c>
      <c r="B265" s="14" t="e">
        <f aca="false">join(",",G265,L265,Q265,V265,AA265,AF265,AK265)</f>
        <v>#NAME?</v>
      </c>
      <c r="C265" s="14" t="n">
        <f aca="false">IF(ISBLANK(Template!H268),, join("_",Template!H268:I268))</f>
        <v>0</v>
      </c>
      <c r="G265" s="14" t="e">
        <f aca="false">join(":",D265,E265,F265)</f>
        <v>#NAME?</v>
      </c>
      <c r="H265" s="14" t="n">
        <f aca="false">IF(ISBLANK(Template!K268),, join("_",Template!K268:L268))</f>
        <v>0</v>
      </c>
      <c r="J265" s="14" t="n">
        <f aca="false">Template!M268</f>
        <v>0</v>
      </c>
      <c r="L265" s="14" t="e">
        <f aca="false">join(":",I265,J265,K265)</f>
        <v>#NAME?</v>
      </c>
      <c r="M265" s="14" t="n">
        <f aca="false">IF(ISBLANK(Template!O268),, join("_",Template!O268:P268))</f>
        <v>0</v>
      </c>
      <c r="O265" s="14" t="n">
        <f aca="false">Template!Q268</f>
        <v>0</v>
      </c>
    </row>
    <row r="266" customFormat="false" ht="15.75" hidden="false" customHeight="false" outlineLevel="0" collapsed="false">
      <c r="A266" s="6" t="n">
        <v>264</v>
      </c>
      <c r="B266" s="14" t="e">
        <f aca="false">join(",",G266,L266,Q266,V266,AA266,AF266,AK266)</f>
        <v>#NAME?</v>
      </c>
      <c r="C266" s="14" t="n">
        <f aca="false">IF(ISBLANK(Template!H269),, join("_",Template!H269:I269))</f>
        <v>0</v>
      </c>
      <c r="G266" s="14" t="e">
        <f aca="false">join(":",D266,E266,F266)</f>
        <v>#NAME?</v>
      </c>
      <c r="H266" s="14" t="n">
        <f aca="false">IF(ISBLANK(Template!K269),, join("_",Template!K269:L269))</f>
        <v>0</v>
      </c>
      <c r="J266" s="14" t="n">
        <f aca="false">Template!M269</f>
        <v>0</v>
      </c>
      <c r="L266" s="14" t="e">
        <f aca="false">join(":",I266,J266,K266)</f>
        <v>#NAME?</v>
      </c>
      <c r="M266" s="14" t="n">
        <f aca="false">IF(ISBLANK(Template!O269),, join("_",Template!O269:P269))</f>
        <v>0</v>
      </c>
      <c r="O266" s="14" t="n">
        <f aca="false">Template!Q269</f>
        <v>0</v>
      </c>
    </row>
    <row r="267" customFormat="false" ht="15.75" hidden="false" customHeight="false" outlineLevel="0" collapsed="false">
      <c r="A267" s="6" t="n">
        <v>265</v>
      </c>
      <c r="B267" s="14" t="e">
        <f aca="false">join(",",G267,L267,Q267,V267,AA267,AF267,AK267)</f>
        <v>#NAME?</v>
      </c>
      <c r="C267" s="14" t="n">
        <f aca="false">IF(ISBLANK(Template!H270),, join("_",Template!H270:I270))</f>
        <v>0</v>
      </c>
      <c r="G267" s="14" t="e">
        <f aca="false">join(":",D267,E267,F267)</f>
        <v>#NAME?</v>
      </c>
      <c r="H267" s="14" t="n">
        <f aca="false">IF(ISBLANK(Template!K270),, join("_",Template!K270:L270))</f>
        <v>0</v>
      </c>
      <c r="J267" s="14" t="n">
        <f aca="false">Template!M270</f>
        <v>0</v>
      </c>
      <c r="L267" s="14" t="e">
        <f aca="false">join(":",I267,J267,K267)</f>
        <v>#NAME?</v>
      </c>
      <c r="M267" s="14" t="n">
        <f aca="false">IF(ISBLANK(Template!O270),, join("_",Template!O270:P270))</f>
        <v>0</v>
      </c>
      <c r="O267" s="14" t="n">
        <f aca="false">Template!Q270</f>
        <v>0</v>
      </c>
    </row>
    <row r="268" customFormat="false" ht="15.75" hidden="false" customHeight="false" outlineLevel="0" collapsed="false">
      <c r="A268" s="6" t="n">
        <v>266</v>
      </c>
      <c r="B268" s="14" t="e">
        <f aca="false">join(",",G268,L268,Q268,V268,AA268,AF268,AK268)</f>
        <v>#NAME?</v>
      </c>
      <c r="C268" s="14" t="n">
        <f aca="false">IF(ISBLANK(Template!H271),, join("_",Template!H271:I271))</f>
        <v>0</v>
      </c>
      <c r="G268" s="14" t="e">
        <f aca="false">join(":",D268,E268,F268)</f>
        <v>#NAME?</v>
      </c>
      <c r="H268" s="14" t="n">
        <f aca="false">IF(ISBLANK(Template!K271),, join("_",Template!K271:L271))</f>
        <v>0</v>
      </c>
      <c r="J268" s="14" t="n">
        <f aca="false">Template!M271</f>
        <v>0</v>
      </c>
      <c r="L268" s="14" t="e">
        <f aca="false">join(":",I268,J268,K268)</f>
        <v>#NAME?</v>
      </c>
      <c r="M268" s="14" t="n">
        <f aca="false">IF(ISBLANK(Template!O271),, join("_",Template!O271:P271))</f>
        <v>0</v>
      </c>
      <c r="O268" s="14" t="n">
        <f aca="false">Template!Q271</f>
        <v>0</v>
      </c>
    </row>
    <row r="269" customFormat="false" ht="15.75" hidden="false" customHeight="false" outlineLevel="0" collapsed="false">
      <c r="A269" s="6" t="n">
        <v>267</v>
      </c>
      <c r="B269" s="14" t="e">
        <f aca="false">join(",",G269,L269,Q269,V269,AA269,AF269,AK269)</f>
        <v>#NAME?</v>
      </c>
      <c r="C269" s="14" t="n">
        <f aca="false">IF(ISBLANK(Template!H272),, join("_",Template!H272:I272))</f>
        <v>0</v>
      </c>
      <c r="G269" s="14" t="e">
        <f aca="false">join(":",D269,E269,F269)</f>
        <v>#NAME?</v>
      </c>
      <c r="H269" s="14" t="n">
        <f aca="false">IF(ISBLANK(Template!K272),, join("_",Template!K272:L272))</f>
        <v>0</v>
      </c>
      <c r="J269" s="14" t="n">
        <f aca="false">Template!M272</f>
        <v>0</v>
      </c>
      <c r="L269" s="14" t="e">
        <f aca="false">join(":",I269,J269,K269)</f>
        <v>#NAME?</v>
      </c>
      <c r="M269" s="14" t="n">
        <f aca="false">IF(ISBLANK(Template!O272),, join("_",Template!O272:P272))</f>
        <v>0</v>
      </c>
      <c r="O269" s="14" t="n">
        <f aca="false">Template!Q272</f>
        <v>0</v>
      </c>
    </row>
    <row r="270" customFormat="false" ht="15.75" hidden="false" customHeight="false" outlineLevel="0" collapsed="false">
      <c r="A270" s="6" t="n">
        <v>268</v>
      </c>
      <c r="B270" s="14" t="e">
        <f aca="false">join(",",G270,L270,Q270,V270,AA270,AF270,AK270)</f>
        <v>#NAME?</v>
      </c>
      <c r="C270" s="14" t="n">
        <f aca="false">IF(ISBLANK(Template!H273),, join("_",Template!H273:I273))</f>
        <v>0</v>
      </c>
      <c r="G270" s="14" t="e">
        <f aca="false">join(":",D270,E270,F270)</f>
        <v>#NAME?</v>
      </c>
      <c r="H270" s="14" t="n">
        <f aca="false">IF(ISBLANK(Template!K273),, join("_",Template!K273:L273))</f>
        <v>0</v>
      </c>
      <c r="J270" s="14" t="n">
        <f aca="false">Template!M273</f>
        <v>0</v>
      </c>
      <c r="L270" s="14" t="e">
        <f aca="false">join(":",I270,J270,K270)</f>
        <v>#NAME?</v>
      </c>
      <c r="M270" s="14" t="n">
        <f aca="false">IF(ISBLANK(Template!O273),, join("_",Template!O273:P273))</f>
        <v>0</v>
      </c>
      <c r="O270" s="14" t="n">
        <f aca="false">Template!Q273</f>
        <v>0</v>
      </c>
    </row>
    <row r="271" customFormat="false" ht="15.75" hidden="false" customHeight="false" outlineLevel="0" collapsed="false">
      <c r="A271" s="6" t="n">
        <v>269</v>
      </c>
      <c r="B271" s="14" t="e">
        <f aca="false">join(",",G271,L271,Q271,V271,AA271,AF271,AK271)</f>
        <v>#NAME?</v>
      </c>
      <c r="C271" s="14" t="n">
        <f aca="false">IF(ISBLANK(Template!H274),, join("_",Template!H274:I274))</f>
        <v>0</v>
      </c>
      <c r="G271" s="14" t="e">
        <f aca="false">join(":",D271,E271,F271)</f>
        <v>#NAME?</v>
      </c>
      <c r="H271" s="14" t="n">
        <f aca="false">IF(ISBLANK(Template!K274),, join("_",Template!K274:L274))</f>
        <v>0</v>
      </c>
      <c r="J271" s="14" t="n">
        <f aca="false">Template!M274</f>
        <v>0</v>
      </c>
      <c r="L271" s="14" t="e">
        <f aca="false">join(":",I271,J271,K271)</f>
        <v>#NAME?</v>
      </c>
      <c r="M271" s="14" t="n">
        <f aca="false">IF(ISBLANK(Template!O274),, join("_",Template!O274:P274))</f>
        <v>0</v>
      </c>
      <c r="O271" s="14" t="n">
        <f aca="false">Template!Q274</f>
        <v>0</v>
      </c>
    </row>
    <row r="272" customFormat="false" ht="15.75" hidden="false" customHeight="false" outlineLevel="0" collapsed="false">
      <c r="A272" s="6" t="n">
        <v>270</v>
      </c>
      <c r="B272" s="14" t="e">
        <f aca="false">join(",",G272,L272,Q272,V272,AA272,AF272,AK272)</f>
        <v>#NAME?</v>
      </c>
      <c r="C272" s="14" t="n">
        <f aca="false">IF(ISBLANK(Template!H275),, join("_",Template!H275:I275))</f>
        <v>0</v>
      </c>
      <c r="G272" s="14" t="e">
        <f aca="false">join(":",D272,E272,F272)</f>
        <v>#NAME?</v>
      </c>
      <c r="H272" s="14" t="n">
        <f aca="false">IF(ISBLANK(Template!K275),, join("_",Template!K275:L275))</f>
        <v>0</v>
      </c>
      <c r="J272" s="14" t="n">
        <f aca="false">Template!M275</f>
        <v>0</v>
      </c>
      <c r="L272" s="14" t="e">
        <f aca="false">join(":",I272,J272,K272)</f>
        <v>#NAME?</v>
      </c>
      <c r="M272" s="14" t="n">
        <f aca="false">IF(ISBLANK(Template!O275),, join("_",Template!O275:P275))</f>
        <v>0</v>
      </c>
      <c r="O272" s="14" t="n">
        <f aca="false">Template!Q275</f>
        <v>0</v>
      </c>
    </row>
    <row r="273" customFormat="false" ht="15.75" hidden="false" customHeight="false" outlineLevel="0" collapsed="false">
      <c r="A273" s="6" t="n">
        <v>271</v>
      </c>
      <c r="B273" s="14" t="e">
        <f aca="false">join(",",G273,L273,Q273,V273,AA273,AF273,AK273)</f>
        <v>#NAME?</v>
      </c>
      <c r="C273" s="14" t="n">
        <f aca="false">IF(ISBLANK(Template!H276),, join("_",Template!H276:I276))</f>
        <v>0</v>
      </c>
      <c r="G273" s="14" t="e">
        <f aca="false">join(":",D273,E273,F273)</f>
        <v>#NAME?</v>
      </c>
      <c r="H273" s="14" t="n">
        <f aca="false">IF(ISBLANK(Template!K276),, join("_",Template!K276:L276))</f>
        <v>0</v>
      </c>
      <c r="J273" s="14" t="n">
        <f aca="false">Template!M276</f>
        <v>0</v>
      </c>
      <c r="L273" s="14" t="e">
        <f aca="false">join(":",I273,J273,K273)</f>
        <v>#NAME?</v>
      </c>
      <c r="M273" s="14" t="n">
        <f aca="false">IF(ISBLANK(Template!O276),, join("_",Template!O276:P276))</f>
        <v>0</v>
      </c>
      <c r="O273" s="14" t="n">
        <f aca="false">Template!Q276</f>
        <v>0</v>
      </c>
    </row>
    <row r="274" customFormat="false" ht="15.75" hidden="false" customHeight="false" outlineLevel="0" collapsed="false">
      <c r="A274" s="6" t="n">
        <v>272</v>
      </c>
      <c r="B274" s="14" t="e">
        <f aca="false">join(",",G274,L274,Q274,V274,AA274,AF274,AK274)</f>
        <v>#NAME?</v>
      </c>
      <c r="C274" s="14" t="n">
        <f aca="false">IF(ISBLANK(Template!H277),, join("_",Template!H277:I277))</f>
        <v>0</v>
      </c>
      <c r="G274" s="14" t="e">
        <f aca="false">join(":",D274,E274,F274)</f>
        <v>#NAME?</v>
      </c>
      <c r="H274" s="14" t="n">
        <f aca="false">IF(ISBLANK(Template!K277),, join("_",Template!K277:L277))</f>
        <v>0</v>
      </c>
      <c r="J274" s="14" t="n">
        <f aca="false">Template!M277</f>
        <v>0</v>
      </c>
      <c r="L274" s="14" t="e">
        <f aca="false">join(":",I274,J274,K274)</f>
        <v>#NAME?</v>
      </c>
      <c r="M274" s="14" t="n">
        <f aca="false">IF(ISBLANK(Template!O277),, join("_",Template!O277:P277))</f>
        <v>0</v>
      </c>
      <c r="O274" s="14" t="n">
        <f aca="false">Template!Q277</f>
        <v>0</v>
      </c>
    </row>
    <row r="275" customFormat="false" ht="15.75" hidden="false" customHeight="false" outlineLevel="0" collapsed="false">
      <c r="A275" s="6" t="n">
        <v>273</v>
      </c>
      <c r="B275" s="14" t="e">
        <f aca="false">join(",",G275,L275,Q275,V275,AA275,AF275,AK275)</f>
        <v>#NAME?</v>
      </c>
      <c r="C275" s="14" t="n">
        <f aca="false">IF(ISBLANK(Template!H278),, join("_",Template!H278:I278))</f>
        <v>0</v>
      </c>
      <c r="G275" s="14" t="e">
        <f aca="false">join(":",D275,E275,F275)</f>
        <v>#NAME?</v>
      </c>
      <c r="H275" s="14" t="n">
        <f aca="false">IF(ISBLANK(Template!K278),, join("_",Template!K278:L278))</f>
        <v>0</v>
      </c>
      <c r="J275" s="14" t="n">
        <f aca="false">Template!M278</f>
        <v>0</v>
      </c>
      <c r="L275" s="14" t="e">
        <f aca="false">join(":",I275,J275,K275)</f>
        <v>#NAME?</v>
      </c>
      <c r="M275" s="14" t="n">
        <f aca="false">IF(ISBLANK(Template!O278),, join("_",Template!O278:P278))</f>
        <v>0</v>
      </c>
      <c r="O275" s="14" t="n">
        <f aca="false">Template!Q278</f>
        <v>0</v>
      </c>
    </row>
    <row r="276" customFormat="false" ht="15.75" hidden="false" customHeight="false" outlineLevel="0" collapsed="false">
      <c r="A276" s="6" t="n">
        <v>274</v>
      </c>
      <c r="B276" s="14" t="e">
        <f aca="false">join(",",G276,L276,Q276,V276,AA276,AF276,AK276)</f>
        <v>#NAME?</v>
      </c>
      <c r="C276" s="14" t="n">
        <f aca="false">IF(ISBLANK(Template!H279),, join("_",Template!H279:I279))</f>
        <v>0</v>
      </c>
      <c r="G276" s="14" t="e">
        <f aca="false">join(":",D276,E276,F276)</f>
        <v>#NAME?</v>
      </c>
      <c r="H276" s="14" t="n">
        <f aca="false">IF(ISBLANK(Template!K279),, join("_",Template!K279:L279))</f>
        <v>0</v>
      </c>
      <c r="J276" s="14" t="n">
        <f aca="false">Template!M279</f>
        <v>0</v>
      </c>
      <c r="L276" s="14" t="e">
        <f aca="false">join(":",I276,J276,K276)</f>
        <v>#NAME?</v>
      </c>
      <c r="M276" s="14" t="n">
        <f aca="false">IF(ISBLANK(Template!O279),, join("_",Template!O279:P279))</f>
        <v>0</v>
      </c>
      <c r="O276" s="14" t="n">
        <f aca="false">Template!Q279</f>
        <v>0</v>
      </c>
    </row>
    <row r="277" customFormat="false" ht="15.75" hidden="false" customHeight="false" outlineLevel="0" collapsed="false">
      <c r="A277" s="6" t="n">
        <v>275</v>
      </c>
      <c r="B277" s="14" t="e">
        <f aca="false">join(",",G277,L277,Q277,V277,AA277,AF277,AK277)</f>
        <v>#NAME?</v>
      </c>
      <c r="C277" s="14" t="n">
        <f aca="false">IF(ISBLANK(Template!H280),, join("_",Template!H280:I280))</f>
        <v>0</v>
      </c>
      <c r="G277" s="14" t="e">
        <f aca="false">join(":",D277,E277,F277)</f>
        <v>#NAME?</v>
      </c>
      <c r="H277" s="14" t="n">
        <f aca="false">IF(ISBLANK(Template!K280),, join("_",Template!K280:L280))</f>
        <v>0</v>
      </c>
      <c r="J277" s="14" t="n">
        <f aca="false">Template!M280</f>
        <v>0</v>
      </c>
      <c r="L277" s="14" t="e">
        <f aca="false">join(":",I277,J277,K277)</f>
        <v>#NAME?</v>
      </c>
      <c r="M277" s="14" t="n">
        <f aca="false">IF(ISBLANK(Template!O280),, join("_",Template!O280:P280))</f>
        <v>0</v>
      </c>
      <c r="O277" s="14" t="n">
        <f aca="false">Template!Q280</f>
        <v>0</v>
      </c>
    </row>
    <row r="278" customFormat="false" ht="15.75" hidden="false" customHeight="false" outlineLevel="0" collapsed="false">
      <c r="A278" s="6" t="n">
        <v>276</v>
      </c>
      <c r="B278" s="14" t="e">
        <f aca="false">join(",",G278,L278,Q278,V278,AA278,AF278,AK278)</f>
        <v>#NAME?</v>
      </c>
      <c r="C278" s="14" t="n">
        <f aca="false">IF(ISBLANK(Template!H281),, join("_",Template!H281:I281))</f>
        <v>0</v>
      </c>
      <c r="G278" s="14" t="e">
        <f aca="false">join(":",D278,E278,F278)</f>
        <v>#NAME?</v>
      </c>
      <c r="H278" s="14" t="n">
        <f aca="false">IF(ISBLANK(Template!K281),, join("_",Template!K281:L281))</f>
        <v>0</v>
      </c>
      <c r="J278" s="14" t="n">
        <f aca="false">Template!M281</f>
        <v>0</v>
      </c>
      <c r="L278" s="14" t="e">
        <f aca="false">join(":",I278,J278,K278)</f>
        <v>#NAME?</v>
      </c>
      <c r="M278" s="14" t="n">
        <f aca="false">IF(ISBLANK(Template!O281),, join("_",Template!O281:P281))</f>
        <v>0</v>
      </c>
      <c r="O278" s="14" t="n">
        <f aca="false">Template!Q281</f>
        <v>0</v>
      </c>
    </row>
    <row r="279" customFormat="false" ht="15.75" hidden="false" customHeight="false" outlineLevel="0" collapsed="false">
      <c r="A279" s="6" t="n">
        <v>277</v>
      </c>
      <c r="B279" s="14" t="e">
        <f aca="false">join(",",G279,L279,Q279,V279,AA279,AF279,AK279)</f>
        <v>#NAME?</v>
      </c>
      <c r="C279" s="14" t="n">
        <f aca="false">IF(ISBLANK(Template!H282),, join("_",Template!H282:I282))</f>
        <v>0</v>
      </c>
      <c r="G279" s="14" t="e">
        <f aca="false">join(":",D279,E279,F279)</f>
        <v>#NAME?</v>
      </c>
      <c r="H279" s="14" t="n">
        <f aca="false">IF(ISBLANK(Template!K282),, join("_",Template!K282:L282))</f>
        <v>0</v>
      </c>
      <c r="J279" s="14" t="n">
        <f aca="false">Template!M282</f>
        <v>0</v>
      </c>
      <c r="L279" s="14" t="e">
        <f aca="false">join(":",I279,J279,K279)</f>
        <v>#NAME?</v>
      </c>
      <c r="M279" s="14" t="n">
        <f aca="false">IF(ISBLANK(Template!O282),, join("_",Template!O282:P282))</f>
        <v>0</v>
      </c>
      <c r="O279" s="14" t="n">
        <f aca="false">Template!Q282</f>
        <v>0</v>
      </c>
    </row>
    <row r="280" customFormat="false" ht="15.75" hidden="false" customHeight="false" outlineLevel="0" collapsed="false">
      <c r="A280" s="6" t="n">
        <v>278</v>
      </c>
      <c r="B280" s="14" t="e">
        <f aca="false">join(",",G280,L280,Q280,V280,AA280,AF280,AK280)</f>
        <v>#NAME?</v>
      </c>
      <c r="C280" s="14" t="n">
        <f aca="false">IF(ISBLANK(Template!H283),, join("_",Template!H283:I283))</f>
        <v>0</v>
      </c>
      <c r="G280" s="14" t="e">
        <f aca="false">join(":",D280,E280,F280)</f>
        <v>#NAME?</v>
      </c>
      <c r="H280" s="14" t="n">
        <f aca="false">IF(ISBLANK(Template!K283),, join("_",Template!K283:L283))</f>
        <v>0</v>
      </c>
      <c r="J280" s="14" t="n">
        <f aca="false">Template!M283</f>
        <v>0</v>
      </c>
      <c r="L280" s="14" t="e">
        <f aca="false">join(":",I280,J280,K280)</f>
        <v>#NAME?</v>
      </c>
      <c r="M280" s="14" t="n">
        <f aca="false">IF(ISBLANK(Template!O283),, join("_",Template!O283:P283))</f>
        <v>0</v>
      </c>
      <c r="O280" s="14" t="n">
        <f aca="false">Template!Q283</f>
        <v>0</v>
      </c>
    </row>
    <row r="281" customFormat="false" ht="15.75" hidden="false" customHeight="false" outlineLevel="0" collapsed="false">
      <c r="A281" s="6" t="n">
        <v>279</v>
      </c>
      <c r="B281" s="14" t="e">
        <f aca="false">join(",",G281,L281,Q281,V281,AA281,AF281,AK281)</f>
        <v>#NAME?</v>
      </c>
      <c r="C281" s="14" t="n">
        <f aca="false">IF(ISBLANK(Template!H284),, join("_",Template!H284:I284))</f>
        <v>0</v>
      </c>
      <c r="G281" s="14" t="e">
        <f aca="false">join(":",D281,E281,F281)</f>
        <v>#NAME?</v>
      </c>
      <c r="H281" s="14" t="n">
        <f aca="false">IF(ISBLANK(Template!K284),, join("_",Template!K284:L284))</f>
        <v>0</v>
      </c>
      <c r="J281" s="14" t="n">
        <f aca="false">Template!M284</f>
        <v>0</v>
      </c>
      <c r="L281" s="14" t="e">
        <f aca="false">join(":",I281,J281,K281)</f>
        <v>#NAME?</v>
      </c>
      <c r="M281" s="14" t="n">
        <f aca="false">IF(ISBLANK(Template!O284),, join("_",Template!O284:P284))</f>
        <v>0</v>
      </c>
      <c r="O281" s="14" t="n">
        <f aca="false">Template!Q284</f>
        <v>0</v>
      </c>
    </row>
    <row r="282" customFormat="false" ht="15.75" hidden="false" customHeight="false" outlineLevel="0" collapsed="false">
      <c r="A282" s="6" t="n">
        <v>280</v>
      </c>
      <c r="B282" s="14" t="e">
        <f aca="false">join(",",G282,L282,Q282,V282,AA282,AF282,AK282)</f>
        <v>#NAME?</v>
      </c>
      <c r="C282" s="14" t="n">
        <f aca="false">IF(ISBLANK(Template!H285),, join("_",Template!H285:I285))</f>
        <v>0</v>
      </c>
      <c r="G282" s="14" t="e">
        <f aca="false">join(":",D282,E282,F282)</f>
        <v>#NAME?</v>
      </c>
      <c r="H282" s="14" t="n">
        <f aca="false">IF(ISBLANK(Template!K285),, join("_",Template!K285:L285))</f>
        <v>0</v>
      </c>
      <c r="J282" s="14" t="n">
        <f aca="false">Template!M285</f>
        <v>0</v>
      </c>
      <c r="L282" s="14" t="e">
        <f aca="false">join(":",I282,J282,K282)</f>
        <v>#NAME?</v>
      </c>
      <c r="M282" s="14" t="n">
        <f aca="false">IF(ISBLANK(Template!O285),, join("_",Template!O285:P285))</f>
        <v>0</v>
      </c>
      <c r="O282" s="14" t="n">
        <f aca="false">Template!Q285</f>
        <v>0</v>
      </c>
    </row>
    <row r="283" customFormat="false" ht="15.75" hidden="false" customHeight="false" outlineLevel="0" collapsed="false">
      <c r="A283" s="6" t="n">
        <v>281</v>
      </c>
      <c r="B283" s="14" t="e">
        <f aca="false">join(",",G283,L283,Q283,V283,AA283,AF283,AK283)</f>
        <v>#NAME?</v>
      </c>
      <c r="C283" s="14" t="n">
        <f aca="false">IF(ISBLANK(Template!H286),, join("_",Template!H286:I286))</f>
        <v>0</v>
      </c>
      <c r="G283" s="14" t="e">
        <f aca="false">join(":",D283,E283,F283)</f>
        <v>#NAME?</v>
      </c>
      <c r="H283" s="14" t="n">
        <f aca="false">IF(ISBLANK(Template!K286),, join("_",Template!K286:L286))</f>
        <v>0</v>
      </c>
      <c r="J283" s="14" t="n">
        <f aca="false">Template!M286</f>
        <v>0</v>
      </c>
      <c r="L283" s="14" t="e">
        <f aca="false">join(":",I283,J283,K283)</f>
        <v>#NAME?</v>
      </c>
      <c r="M283" s="14" t="n">
        <f aca="false">IF(ISBLANK(Template!O286),, join("_",Template!O286:P286))</f>
        <v>0</v>
      </c>
      <c r="O283" s="14" t="n">
        <f aca="false">Template!Q286</f>
        <v>0</v>
      </c>
    </row>
    <row r="284" customFormat="false" ht="15.75" hidden="false" customHeight="false" outlineLevel="0" collapsed="false">
      <c r="A284" s="6" t="n">
        <v>282</v>
      </c>
      <c r="B284" s="14" t="e">
        <f aca="false">join(",",G284,L284,Q284,V284,AA284,AF284,AK284)</f>
        <v>#NAME?</v>
      </c>
      <c r="C284" s="14" t="n">
        <f aca="false">IF(ISBLANK(Template!H287),, join("_",Template!H287:I287))</f>
        <v>0</v>
      </c>
      <c r="G284" s="14" t="e">
        <f aca="false">join(":",D284,E284,F284)</f>
        <v>#NAME?</v>
      </c>
      <c r="H284" s="14" t="n">
        <f aca="false">IF(ISBLANK(Template!K287),, join("_",Template!K287:L287))</f>
        <v>0</v>
      </c>
      <c r="J284" s="14" t="n">
        <f aca="false">Template!M287</f>
        <v>0</v>
      </c>
      <c r="L284" s="14" t="e">
        <f aca="false">join(":",I284,J284,K284)</f>
        <v>#NAME?</v>
      </c>
      <c r="M284" s="14" t="n">
        <f aca="false">IF(ISBLANK(Template!O287),, join("_",Template!O287:P287))</f>
        <v>0</v>
      </c>
      <c r="O284" s="14" t="n">
        <f aca="false">Template!Q287</f>
        <v>0</v>
      </c>
    </row>
    <row r="285" customFormat="false" ht="15.75" hidden="false" customHeight="false" outlineLevel="0" collapsed="false">
      <c r="A285" s="6" t="n">
        <v>283</v>
      </c>
      <c r="B285" s="14" t="e">
        <f aca="false">join(",",G285,L285,Q285,V285,AA285,AF285,AK285)</f>
        <v>#NAME?</v>
      </c>
      <c r="C285" s="14" t="n">
        <f aca="false">IF(ISBLANK(Template!H288),, join("_",Template!H288:I288))</f>
        <v>0</v>
      </c>
      <c r="G285" s="14" t="e">
        <f aca="false">join(":",D285,E285,F285)</f>
        <v>#NAME?</v>
      </c>
      <c r="H285" s="14" t="n">
        <f aca="false">IF(ISBLANK(Template!K288),, join("_",Template!K288:L288))</f>
        <v>0</v>
      </c>
      <c r="J285" s="14" t="n">
        <f aca="false">Template!M288</f>
        <v>0</v>
      </c>
      <c r="L285" s="14" t="e">
        <f aca="false">join(":",I285,J285,K285)</f>
        <v>#NAME?</v>
      </c>
      <c r="M285" s="14" t="n">
        <f aca="false">IF(ISBLANK(Template!O288),, join("_",Template!O288:P288))</f>
        <v>0</v>
      </c>
      <c r="O285" s="14" t="n">
        <f aca="false">Template!Q288</f>
        <v>0</v>
      </c>
    </row>
    <row r="286" customFormat="false" ht="15.75" hidden="false" customHeight="false" outlineLevel="0" collapsed="false">
      <c r="A286" s="6" t="n">
        <v>284</v>
      </c>
      <c r="B286" s="14" t="e">
        <f aca="false">join(",",G286,L286,Q286,V286,AA286,AF286,AK286)</f>
        <v>#NAME?</v>
      </c>
      <c r="C286" s="14" t="n">
        <f aca="false">IF(ISBLANK(Template!H289),, join("_",Template!H289:I289))</f>
        <v>0</v>
      </c>
      <c r="G286" s="14" t="e">
        <f aca="false">join(":",D286,E286,F286)</f>
        <v>#NAME?</v>
      </c>
      <c r="H286" s="14" t="n">
        <f aca="false">IF(ISBLANK(Template!K289),, join("_",Template!K289:L289))</f>
        <v>0</v>
      </c>
      <c r="J286" s="14" t="n">
        <f aca="false">Template!M289</f>
        <v>0</v>
      </c>
      <c r="L286" s="14" t="e">
        <f aca="false">join(":",I286,J286,K286)</f>
        <v>#NAME?</v>
      </c>
      <c r="M286" s="14" t="n">
        <f aca="false">IF(ISBLANK(Template!O289),, join("_",Template!O289:P289))</f>
        <v>0</v>
      </c>
      <c r="O286" s="14" t="n">
        <f aca="false">Template!Q289</f>
        <v>0</v>
      </c>
    </row>
    <row r="287" customFormat="false" ht="15.75" hidden="false" customHeight="false" outlineLevel="0" collapsed="false">
      <c r="A287" s="6" t="n">
        <v>285</v>
      </c>
      <c r="B287" s="14" t="e">
        <f aca="false">join(",",G287,L287,Q287,V287,AA287,AF287,AK287)</f>
        <v>#NAME?</v>
      </c>
      <c r="C287" s="14" t="n">
        <f aca="false">IF(ISBLANK(Template!H290),, join("_",Template!H290:I290))</f>
        <v>0</v>
      </c>
      <c r="G287" s="14" t="e">
        <f aca="false">join(":",D287,E287,F287)</f>
        <v>#NAME?</v>
      </c>
      <c r="H287" s="14" t="n">
        <f aca="false">IF(ISBLANK(Template!K290),, join("_",Template!K290:L290))</f>
        <v>0</v>
      </c>
      <c r="J287" s="14" t="n">
        <f aca="false">Template!M290</f>
        <v>0</v>
      </c>
      <c r="L287" s="14" t="e">
        <f aca="false">join(":",I287,J287,K287)</f>
        <v>#NAME?</v>
      </c>
      <c r="M287" s="14" t="n">
        <f aca="false">IF(ISBLANK(Template!O290),, join("_",Template!O290:P290))</f>
        <v>0</v>
      </c>
      <c r="O287" s="14" t="n">
        <f aca="false">Template!Q290</f>
        <v>0</v>
      </c>
    </row>
    <row r="288" customFormat="false" ht="15.75" hidden="false" customHeight="false" outlineLevel="0" collapsed="false">
      <c r="A288" s="6" t="n">
        <v>286</v>
      </c>
      <c r="B288" s="14" t="e">
        <f aca="false">join(",",G288,L288,Q288,V288,AA288,AF288,AK288)</f>
        <v>#NAME?</v>
      </c>
      <c r="C288" s="14" t="n">
        <f aca="false">IF(ISBLANK(Template!H291),, join("_",Template!H291:I291))</f>
        <v>0</v>
      </c>
      <c r="G288" s="14" t="e">
        <f aca="false">join(":",D288,E288,F288)</f>
        <v>#NAME?</v>
      </c>
      <c r="H288" s="14" t="n">
        <f aca="false">IF(ISBLANK(Template!K291),, join("_",Template!K291:L291))</f>
        <v>0</v>
      </c>
      <c r="J288" s="14" t="n">
        <f aca="false">Template!M291</f>
        <v>0</v>
      </c>
      <c r="L288" s="14" t="e">
        <f aca="false">join(":",I288,J288,K288)</f>
        <v>#NAME?</v>
      </c>
      <c r="M288" s="14" t="n">
        <f aca="false">IF(ISBLANK(Template!O291),, join("_",Template!O291:P291))</f>
        <v>0</v>
      </c>
      <c r="O288" s="14" t="n">
        <f aca="false">Template!Q291</f>
        <v>0</v>
      </c>
    </row>
    <row r="289" customFormat="false" ht="15.75" hidden="false" customHeight="false" outlineLevel="0" collapsed="false">
      <c r="A289" s="6" t="n">
        <v>287</v>
      </c>
      <c r="B289" s="14" t="e">
        <f aca="false">join(",",G289,L289,Q289,V289,AA289,AF289,AK289)</f>
        <v>#NAME?</v>
      </c>
      <c r="C289" s="14" t="n">
        <f aca="false">IF(ISBLANK(Template!H292),, join("_",Template!H292:I292))</f>
        <v>0</v>
      </c>
      <c r="G289" s="14" t="e">
        <f aca="false">join(":",D289,E289,F289)</f>
        <v>#NAME?</v>
      </c>
      <c r="H289" s="14" t="n">
        <f aca="false">IF(ISBLANK(Template!K292),, join("_",Template!K292:L292))</f>
        <v>0</v>
      </c>
      <c r="J289" s="14" t="n">
        <f aca="false">Template!M292</f>
        <v>0</v>
      </c>
      <c r="L289" s="14" t="e">
        <f aca="false">join(":",I289,J289,K289)</f>
        <v>#NAME?</v>
      </c>
      <c r="M289" s="14" t="n">
        <f aca="false">IF(ISBLANK(Template!O292),, join("_",Template!O292:P292))</f>
        <v>0</v>
      </c>
      <c r="O289" s="14" t="n">
        <f aca="false">Template!Q292</f>
        <v>0</v>
      </c>
    </row>
    <row r="290" customFormat="false" ht="15.75" hidden="false" customHeight="false" outlineLevel="0" collapsed="false">
      <c r="A290" s="6" t="n">
        <v>288</v>
      </c>
      <c r="B290" s="14" t="e">
        <f aca="false">join(",",G290,L290,Q290,V290,AA290,AF290,AK290)</f>
        <v>#NAME?</v>
      </c>
      <c r="C290" s="14" t="n">
        <f aca="false">IF(ISBLANK(Template!H293),, join("_",Template!H293:I293))</f>
        <v>0</v>
      </c>
      <c r="G290" s="14" t="e">
        <f aca="false">join(":",D290,E290,F290)</f>
        <v>#NAME?</v>
      </c>
      <c r="H290" s="14" t="n">
        <f aca="false">IF(ISBLANK(Template!K293),, join("_",Template!K293:L293))</f>
        <v>0</v>
      </c>
      <c r="J290" s="14" t="n">
        <f aca="false">Template!M293</f>
        <v>0</v>
      </c>
      <c r="L290" s="14" t="e">
        <f aca="false">join(":",I290,J290,K290)</f>
        <v>#NAME?</v>
      </c>
      <c r="M290" s="14" t="n">
        <f aca="false">IF(ISBLANK(Template!O293),, join("_",Template!O293:P293))</f>
        <v>0</v>
      </c>
      <c r="O290" s="14" t="n">
        <f aca="false">Template!Q293</f>
        <v>0</v>
      </c>
    </row>
    <row r="291" customFormat="false" ht="15.75" hidden="false" customHeight="false" outlineLevel="0" collapsed="false">
      <c r="A291" s="6" t="n">
        <v>289</v>
      </c>
      <c r="B291" s="14" t="e">
        <f aca="false">join(",",G291,L291,Q291,V291,AA291,AF291,AK291)</f>
        <v>#NAME?</v>
      </c>
      <c r="C291" s="14" t="n">
        <f aca="false">IF(ISBLANK(Template!H294),, join("_",Template!H294:I294))</f>
        <v>0</v>
      </c>
      <c r="G291" s="14" t="e">
        <f aca="false">join(":",D291,E291,F291)</f>
        <v>#NAME?</v>
      </c>
      <c r="H291" s="14" t="n">
        <f aca="false">IF(ISBLANK(Template!K294),, join("_",Template!K294:L294))</f>
        <v>0</v>
      </c>
      <c r="J291" s="14" t="n">
        <f aca="false">Template!M294</f>
        <v>0</v>
      </c>
      <c r="L291" s="14" t="e">
        <f aca="false">join(":",I291,J291,K291)</f>
        <v>#NAME?</v>
      </c>
      <c r="M291" s="14" t="n">
        <f aca="false">IF(ISBLANK(Template!O294),, join("_",Template!O294:P294))</f>
        <v>0</v>
      </c>
      <c r="O291" s="14" t="n">
        <f aca="false">Template!Q294</f>
        <v>0</v>
      </c>
    </row>
    <row r="292" customFormat="false" ht="15.75" hidden="false" customHeight="false" outlineLevel="0" collapsed="false">
      <c r="A292" s="6" t="n">
        <v>290</v>
      </c>
      <c r="B292" s="14" t="e">
        <f aca="false">join(",",G292,L292,Q292,V292,AA292,AF292,AK292)</f>
        <v>#NAME?</v>
      </c>
      <c r="C292" s="14" t="n">
        <f aca="false">IF(ISBLANK(Template!H295),, join("_",Template!H295:I295))</f>
        <v>0</v>
      </c>
      <c r="G292" s="14" t="e">
        <f aca="false">join(":",D292,E292,F292)</f>
        <v>#NAME?</v>
      </c>
      <c r="H292" s="14" t="n">
        <f aca="false">IF(ISBLANK(Template!K295),, join("_",Template!K295:L295))</f>
        <v>0</v>
      </c>
      <c r="J292" s="14" t="n">
        <f aca="false">Template!M295</f>
        <v>0</v>
      </c>
      <c r="L292" s="14" t="e">
        <f aca="false">join(":",I292,J292,K292)</f>
        <v>#NAME?</v>
      </c>
      <c r="M292" s="14" t="n">
        <f aca="false">IF(ISBLANK(Template!O295),, join("_",Template!O295:P295))</f>
        <v>0</v>
      </c>
      <c r="O292" s="14" t="n">
        <f aca="false">Template!Q295</f>
        <v>0</v>
      </c>
    </row>
    <row r="293" customFormat="false" ht="15.75" hidden="false" customHeight="false" outlineLevel="0" collapsed="false">
      <c r="A293" s="6" t="n">
        <v>291</v>
      </c>
      <c r="B293" s="14" t="e">
        <f aca="false">join(",",G293,L293,Q293,V293,AA293,AF293,AK293)</f>
        <v>#NAME?</v>
      </c>
      <c r="C293" s="14" t="n">
        <f aca="false">IF(ISBLANK(Template!H296),, join("_",Template!H296:I296))</f>
        <v>0</v>
      </c>
      <c r="G293" s="14" t="e">
        <f aca="false">join(":",D293,E293,F293)</f>
        <v>#NAME?</v>
      </c>
      <c r="H293" s="14" t="n">
        <f aca="false">IF(ISBLANK(Template!K296),, join("_",Template!K296:L296))</f>
        <v>0</v>
      </c>
      <c r="J293" s="14" t="n">
        <f aca="false">Template!M296</f>
        <v>0</v>
      </c>
      <c r="L293" s="14" t="e">
        <f aca="false">join(":",I293,J293,K293)</f>
        <v>#NAME?</v>
      </c>
      <c r="M293" s="14" t="n">
        <f aca="false">IF(ISBLANK(Template!O296),, join("_",Template!O296:P296))</f>
        <v>0</v>
      </c>
      <c r="O293" s="14" t="n">
        <f aca="false">Template!Q296</f>
        <v>0</v>
      </c>
    </row>
    <row r="294" customFormat="false" ht="15.75" hidden="false" customHeight="false" outlineLevel="0" collapsed="false">
      <c r="A294" s="6" t="n">
        <v>292</v>
      </c>
      <c r="B294" s="14" t="e">
        <f aca="false">join(",",G294,L294,Q294,V294,AA294,AF294,AK294)</f>
        <v>#NAME?</v>
      </c>
      <c r="C294" s="14" t="n">
        <f aca="false">IF(ISBLANK(Template!H297),, join("_",Template!H297:I297))</f>
        <v>0</v>
      </c>
      <c r="G294" s="14" t="e">
        <f aca="false">join(":",D294,E294,F294)</f>
        <v>#NAME?</v>
      </c>
      <c r="H294" s="14" t="n">
        <f aca="false">IF(ISBLANK(Template!K297),, join("_",Template!K297:L297))</f>
        <v>0</v>
      </c>
      <c r="J294" s="14" t="n">
        <f aca="false">Template!M297</f>
        <v>0</v>
      </c>
      <c r="L294" s="14" t="e">
        <f aca="false">join(":",I294,J294,K294)</f>
        <v>#NAME?</v>
      </c>
      <c r="M294" s="14" t="n">
        <f aca="false">IF(ISBLANK(Template!O297),, join("_",Template!O297:P297))</f>
        <v>0</v>
      </c>
      <c r="O294" s="14" t="n">
        <f aca="false">Template!Q297</f>
        <v>0</v>
      </c>
    </row>
    <row r="295" customFormat="false" ht="15.75" hidden="false" customHeight="false" outlineLevel="0" collapsed="false">
      <c r="A295" s="6" t="n">
        <v>293</v>
      </c>
      <c r="B295" s="14" t="e">
        <f aca="false">join(",",G295,L295,Q295,V295,AA295,AF295,AK295)</f>
        <v>#NAME?</v>
      </c>
      <c r="C295" s="14" t="n">
        <f aca="false">IF(ISBLANK(Template!H298),, join("_",Template!H298:I298))</f>
        <v>0</v>
      </c>
      <c r="G295" s="14" t="e">
        <f aca="false">join(":",D295,E295,F295)</f>
        <v>#NAME?</v>
      </c>
      <c r="H295" s="14" t="n">
        <f aca="false">IF(ISBLANK(Template!K298),, join("_",Template!K298:L298))</f>
        <v>0</v>
      </c>
      <c r="J295" s="14" t="n">
        <f aca="false">Template!M298</f>
        <v>0</v>
      </c>
      <c r="L295" s="14" t="e">
        <f aca="false">join(":",I295,J295,K295)</f>
        <v>#NAME?</v>
      </c>
      <c r="M295" s="14" t="n">
        <f aca="false">IF(ISBLANK(Template!O298),, join("_",Template!O298:P298))</f>
        <v>0</v>
      </c>
      <c r="O295" s="14" t="n">
        <f aca="false">Template!Q298</f>
        <v>0</v>
      </c>
    </row>
    <row r="296" customFormat="false" ht="15.75" hidden="false" customHeight="false" outlineLevel="0" collapsed="false">
      <c r="A296" s="6" t="n">
        <v>294</v>
      </c>
      <c r="B296" s="14" t="e">
        <f aca="false">join(",",G296,L296,Q296,V296,AA296,AF296,AK296)</f>
        <v>#NAME?</v>
      </c>
      <c r="C296" s="14" t="n">
        <f aca="false">IF(ISBLANK(Template!H299),, join("_",Template!H299:I299))</f>
        <v>0</v>
      </c>
      <c r="G296" s="14" t="e">
        <f aca="false">join(":",D296,E296,F296)</f>
        <v>#NAME?</v>
      </c>
      <c r="H296" s="14" t="n">
        <f aca="false">IF(ISBLANK(Template!K299),, join("_",Template!K299:L299))</f>
        <v>0</v>
      </c>
      <c r="J296" s="14" t="n">
        <f aca="false">Template!M299</f>
        <v>0</v>
      </c>
      <c r="L296" s="14" t="e">
        <f aca="false">join(":",I296,J296,K296)</f>
        <v>#NAME?</v>
      </c>
      <c r="M296" s="14" t="n">
        <f aca="false">IF(ISBLANK(Template!O299),, join("_",Template!O299:P299))</f>
        <v>0</v>
      </c>
      <c r="O296" s="14" t="n">
        <f aca="false">Template!Q299</f>
        <v>0</v>
      </c>
    </row>
    <row r="297" customFormat="false" ht="15.75" hidden="false" customHeight="false" outlineLevel="0" collapsed="false">
      <c r="A297" s="6" t="n">
        <v>295</v>
      </c>
      <c r="B297" s="14" t="e">
        <f aca="false">join(",",G297,L297,Q297,V297,AA297,AF297,AK297)</f>
        <v>#NAME?</v>
      </c>
      <c r="C297" s="14" t="n">
        <f aca="false">IF(ISBLANK(Template!H300),, join("_",Template!H300:I300))</f>
        <v>0</v>
      </c>
      <c r="G297" s="14" t="e">
        <f aca="false">join(":",D297,E297,F297)</f>
        <v>#NAME?</v>
      </c>
      <c r="H297" s="14" t="n">
        <f aca="false">IF(ISBLANK(Template!K300),, join("_",Template!K300:L300))</f>
        <v>0</v>
      </c>
      <c r="J297" s="14" t="n">
        <f aca="false">Template!M300</f>
        <v>0</v>
      </c>
      <c r="L297" s="14" t="e">
        <f aca="false">join(":",I297,J297,K297)</f>
        <v>#NAME?</v>
      </c>
      <c r="M297" s="14" t="n">
        <f aca="false">IF(ISBLANK(Template!O300),, join("_",Template!O300:P300))</f>
        <v>0</v>
      </c>
      <c r="O297" s="14" t="n">
        <f aca="false">Template!Q300</f>
        <v>0</v>
      </c>
    </row>
    <row r="298" customFormat="false" ht="15.75" hidden="false" customHeight="false" outlineLevel="0" collapsed="false">
      <c r="A298" s="6" t="n">
        <v>296</v>
      </c>
      <c r="B298" s="14" t="e">
        <f aca="false">join(",",G298,L298,Q298,V298,AA298,AF298,AK298)</f>
        <v>#NAME?</v>
      </c>
      <c r="C298" s="14" t="n">
        <f aca="false">IF(ISBLANK(Template!H301),, join("_",Template!H301:I301))</f>
        <v>0</v>
      </c>
      <c r="G298" s="14" t="e">
        <f aca="false">join(":",D298,E298,F298)</f>
        <v>#NAME?</v>
      </c>
      <c r="H298" s="14" t="n">
        <f aca="false">IF(ISBLANK(Template!K301),, join("_",Template!K301:L301))</f>
        <v>0</v>
      </c>
      <c r="J298" s="14" t="n">
        <f aca="false">Template!M301</f>
        <v>0</v>
      </c>
      <c r="L298" s="14" t="e">
        <f aca="false">join(":",I298,J298,K298)</f>
        <v>#NAME?</v>
      </c>
      <c r="M298" s="14" t="n">
        <f aca="false">IF(ISBLANK(Template!O301),, join("_",Template!O301:P301))</f>
        <v>0</v>
      </c>
      <c r="O298" s="14" t="n">
        <f aca="false">Template!Q301</f>
        <v>0</v>
      </c>
    </row>
    <row r="299" customFormat="false" ht="15.75" hidden="false" customHeight="false" outlineLevel="0" collapsed="false">
      <c r="A299" s="6" t="n">
        <v>297</v>
      </c>
      <c r="B299" s="14" t="e">
        <f aca="false">join(",",G299,L299,Q299,V299,AA299,AF299,AK299)</f>
        <v>#NAME?</v>
      </c>
      <c r="C299" s="14" t="n">
        <f aca="false">IF(ISBLANK(Template!H302),, join("_",Template!H302:I302))</f>
        <v>0</v>
      </c>
      <c r="G299" s="14" t="e">
        <f aca="false">join(":",D299,E299,F299)</f>
        <v>#NAME?</v>
      </c>
      <c r="H299" s="14" t="n">
        <f aca="false">IF(ISBLANK(Template!K302),, join("_",Template!K302:L302))</f>
        <v>0</v>
      </c>
      <c r="J299" s="14" t="n">
        <f aca="false">Template!M302</f>
        <v>0</v>
      </c>
      <c r="L299" s="14" t="e">
        <f aca="false">join(":",I299,J299,K299)</f>
        <v>#NAME?</v>
      </c>
      <c r="M299" s="14" t="n">
        <f aca="false">IF(ISBLANK(Template!O302),, join("_",Template!O302:P302))</f>
        <v>0</v>
      </c>
      <c r="O299" s="14" t="n">
        <f aca="false">Template!Q302</f>
        <v>0</v>
      </c>
    </row>
    <row r="300" customFormat="false" ht="15.75" hidden="false" customHeight="false" outlineLevel="0" collapsed="false">
      <c r="A300" s="6" t="n">
        <v>298</v>
      </c>
      <c r="B300" s="14" t="e">
        <f aca="false">join(",",G300,L300,Q300,V300,AA300,AF300,AK300)</f>
        <v>#NAME?</v>
      </c>
      <c r="C300" s="14" t="n">
        <f aca="false">IF(ISBLANK(Template!H303),, join("_",Template!H303:I303))</f>
        <v>0</v>
      </c>
      <c r="G300" s="14" t="e">
        <f aca="false">join(":",D300,E300,F300)</f>
        <v>#NAME?</v>
      </c>
      <c r="H300" s="14" t="n">
        <f aca="false">IF(ISBLANK(Template!K303),, join("_",Template!K303:L303))</f>
        <v>0</v>
      </c>
      <c r="J300" s="14" t="n">
        <f aca="false">Template!M303</f>
        <v>0</v>
      </c>
      <c r="L300" s="14" t="e">
        <f aca="false">join(":",I300,J300,K300)</f>
        <v>#NAME?</v>
      </c>
      <c r="M300" s="14" t="n">
        <f aca="false">IF(ISBLANK(Template!O303),, join("_",Template!O303:P303))</f>
        <v>0</v>
      </c>
      <c r="O300" s="14" t="n">
        <f aca="false">Template!Q303</f>
        <v>0</v>
      </c>
    </row>
    <row r="301" customFormat="false" ht="15.75" hidden="false" customHeight="false" outlineLevel="0" collapsed="false">
      <c r="A301" s="6" t="n">
        <v>299</v>
      </c>
      <c r="B301" s="14" t="e">
        <f aca="false">join(",",G301,L301,Q301,V301,AA301,AF301,AK301)</f>
        <v>#NAME?</v>
      </c>
      <c r="C301" s="14" t="n">
        <f aca="false">IF(ISBLANK(Template!H304),, join("_",Template!H304:I304))</f>
        <v>0</v>
      </c>
      <c r="G301" s="14" t="e">
        <f aca="false">join(":",D301,E301,F301)</f>
        <v>#NAME?</v>
      </c>
      <c r="H301" s="14" t="n">
        <f aca="false">IF(ISBLANK(Template!K304),, join("_",Template!K304:L304))</f>
        <v>0</v>
      </c>
      <c r="J301" s="14" t="n">
        <f aca="false">Template!M304</f>
        <v>0</v>
      </c>
      <c r="L301" s="14" t="e">
        <f aca="false">join(":",I301,J301,K301)</f>
        <v>#NAME?</v>
      </c>
      <c r="M301" s="14" t="n">
        <f aca="false">IF(ISBLANK(Template!O304),, join("_",Template!O304:P304))</f>
        <v>0</v>
      </c>
      <c r="O301" s="14" t="n">
        <f aca="false">Template!Q304</f>
        <v>0</v>
      </c>
    </row>
    <row r="302" customFormat="false" ht="15.75" hidden="false" customHeight="false" outlineLevel="0" collapsed="false">
      <c r="A302" s="6" t="n">
        <v>300</v>
      </c>
      <c r="B302" s="14" t="e">
        <f aca="false">join(",",G302,L302,Q302,V302,AA302,AF302,AK302)</f>
        <v>#NAME?</v>
      </c>
      <c r="C302" s="14" t="n">
        <f aca="false">IF(ISBLANK(Template!H305),, join("_",Template!H305:I305))</f>
        <v>0</v>
      </c>
      <c r="G302" s="14" t="e">
        <f aca="false">join(":",D302,E302,F302)</f>
        <v>#NAME?</v>
      </c>
      <c r="H302" s="14" t="n">
        <f aca="false">IF(ISBLANK(Template!K305),, join("_",Template!K305:L305))</f>
        <v>0</v>
      </c>
      <c r="J302" s="14" t="n">
        <f aca="false">Template!M305</f>
        <v>0</v>
      </c>
      <c r="L302" s="14" t="e">
        <f aca="false">join(":",I302,J302,K302)</f>
        <v>#NAME?</v>
      </c>
      <c r="M302" s="14" t="n">
        <f aca="false">IF(ISBLANK(Template!O305),, join("_",Template!O305:P305))</f>
        <v>0</v>
      </c>
      <c r="O302" s="14" t="n">
        <f aca="false">Template!Q305</f>
        <v>0</v>
      </c>
    </row>
    <row r="303" customFormat="false" ht="15.75" hidden="false" customHeight="false" outlineLevel="0" collapsed="false">
      <c r="A303" s="6" t="n">
        <v>301</v>
      </c>
      <c r="B303" s="14" t="e">
        <f aca="false">join(",",G303,L303,Q303,V303,AA303,AF303,AK303)</f>
        <v>#NAME?</v>
      </c>
      <c r="C303" s="14" t="n">
        <f aca="false">IF(ISBLANK(Template!H306),, join("_",Template!H306:I306))</f>
        <v>0</v>
      </c>
      <c r="G303" s="14" t="e">
        <f aca="false">join(":",D303,E303,F303)</f>
        <v>#NAME?</v>
      </c>
      <c r="H303" s="14" t="n">
        <f aca="false">IF(ISBLANK(Template!K306),, join("_",Template!K306:L306))</f>
        <v>0</v>
      </c>
      <c r="J303" s="14" t="n">
        <f aca="false">Template!M306</f>
        <v>0</v>
      </c>
      <c r="L303" s="14" t="e">
        <f aca="false">join(":",I303,J303,K303)</f>
        <v>#NAME?</v>
      </c>
      <c r="M303" s="14" t="n">
        <f aca="false">IF(ISBLANK(Template!O306),, join("_",Template!O306:P306))</f>
        <v>0</v>
      </c>
      <c r="O303" s="14" t="n">
        <f aca="false">Template!Q306</f>
        <v>0</v>
      </c>
    </row>
    <row r="304" customFormat="false" ht="15.75" hidden="false" customHeight="false" outlineLevel="0" collapsed="false">
      <c r="A304" s="6" t="n">
        <v>302</v>
      </c>
      <c r="B304" s="14" t="e">
        <f aca="false">join(",",G304,L304,Q304,V304,AA304,AF304,AK304)</f>
        <v>#NAME?</v>
      </c>
      <c r="C304" s="14" t="n">
        <f aca="false">IF(ISBLANK(Template!H307),, join("_",Template!H307:I307))</f>
        <v>0</v>
      </c>
      <c r="G304" s="14" t="e">
        <f aca="false">join(":",D304,E304,F304)</f>
        <v>#NAME?</v>
      </c>
      <c r="H304" s="14" t="n">
        <f aca="false">IF(ISBLANK(Template!K307),, join("_",Template!K307:L307))</f>
        <v>0</v>
      </c>
      <c r="J304" s="14" t="n">
        <f aca="false">Template!M307</f>
        <v>0</v>
      </c>
      <c r="L304" s="14" t="e">
        <f aca="false">join(":",I304,J304,K304)</f>
        <v>#NAME?</v>
      </c>
      <c r="M304" s="14" t="n">
        <f aca="false">IF(ISBLANK(Template!O307),, join("_",Template!O307:P307))</f>
        <v>0</v>
      </c>
      <c r="O304" s="14" t="n">
        <f aca="false">Template!Q307</f>
        <v>0</v>
      </c>
    </row>
    <row r="305" customFormat="false" ht="15.75" hidden="false" customHeight="false" outlineLevel="0" collapsed="false">
      <c r="A305" s="6" t="n">
        <v>303</v>
      </c>
      <c r="B305" s="14" t="e">
        <f aca="false">join(",",G305,L305,Q305,V305,AA305,AF305,AK305)</f>
        <v>#NAME?</v>
      </c>
      <c r="C305" s="14" t="n">
        <f aca="false">IF(ISBLANK(Template!H308),, join("_",Template!H308:I308))</f>
        <v>0</v>
      </c>
      <c r="G305" s="14" t="e">
        <f aca="false">join(":",D305,E305,F305)</f>
        <v>#NAME?</v>
      </c>
      <c r="H305" s="14" t="n">
        <f aca="false">IF(ISBLANK(Template!K308),, join("_",Template!K308:L308))</f>
        <v>0</v>
      </c>
      <c r="J305" s="14" t="n">
        <f aca="false">Template!M308</f>
        <v>0</v>
      </c>
      <c r="L305" s="14" t="e">
        <f aca="false">join(":",I305,J305,K305)</f>
        <v>#NAME?</v>
      </c>
      <c r="M305" s="14" t="n">
        <f aca="false">IF(ISBLANK(Template!O308),, join("_",Template!O308:P308))</f>
        <v>0</v>
      </c>
      <c r="O305" s="14" t="n">
        <f aca="false">Template!Q308</f>
        <v>0</v>
      </c>
    </row>
    <row r="306" customFormat="false" ht="15.75" hidden="false" customHeight="false" outlineLevel="0" collapsed="false">
      <c r="A306" s="6" t="n">
        <v>304</v>
      </c>
      <c r="B306" s="14" t="e">
        <f aca="false">join(",",G306,L306,Q306,V306,AA306,AF306,AK306)</f>
        <v>#NAME?</v>
      </c>
      <c r="C306" s="14" t="n">
        <f aca="false">IF(ISBLANK(Template!H309),, join("_",Template!H309:I309))</f>
        <v>0</v>
      </c>
      <c r="G306" s="14" t="e">
        <f aca="false">join(":",D306,E306,F306)</f>
        <v>#NAME?</v>
      </c>
      <c r="H306" s="14" t="n">
        <f aca="false">IF(ISBLANK(Template!K309),, join("_",Template!K309:L309))</f>
        <v>0</v>
      </c>
      <c r="J306" s="14" t="n">
        <f aca="false">Template!M309</f>
        <v>0</v>
      </c>
      <c r="L306" s="14" t="e">
        <f aca="false">join(":",I306,J306,K306)</f>
        <v>#NAME?</v>
      </c>
      <c r="M306" s="14" t="n">
        <f aca="false">IF(ISBLANK(Template!O309),, join("_",Template!O309:P309))</f>
        <v>0</v>
      </c>
      <c r="O306" s="14" t="n">
        <f aca="false">Template!Q309</f>
        <v>0</v>
      </c>
    </row>
    <row r="307" customFormat="false" ht="15.75" hidden="false" customHeight="false" outlineLevel="0" collapsed="false">
      <c r="A307" s="6" t="n">
        <v>305</v>
      </c>
      <c r="B307" s="14" t="e">
        <f aca="false">join(",",G307,L307,Q307,V307,AA307,AF307,AK307)</f>
        <v>#NAME?</v>
      </c>
      <c r="C307" s="14" t="n">
        <f aca="false">IF(ISBLANK(Template!H310),, join("_",Template!H310:I310))</f>
        <v>0</v>
      </c>
      <c r="G307" s="14" t="e">
        <f aca="false">join(":",D307,E307,F307)</f>
        <v>#NAME?</v>
      </c>
      <c r="H307" s="14" t="n">
        <f aca="false">IF(ISBLANK(Template!K310),, join("_",Template!K310:L310))</f>
        <v>0</v>
      </c>
      <c r="J307" s="14" t="n">
        <f aca="false">Template!M310</f>
        <v>0</v>
      </c>
      <c r="L307" s="14" t="e">
        <f aca="false">join(":",I307,J307,K307)</f>
        <v>#NAME?</v>
      </c>
      <c r="M307" s="14" t="n">
        <f aca="false">IF(ISBLANK(Template!O310),, join("_",Template!O310:P310))</f>
        <v>0</v>
      </c>
      <c r="O307" s="14" t="n">
        <f aca="false">Template!Q310</f>
        <v>0</v>
      </c>
    </row>
    <row r="308" customFormat="false" ht="15.75" hidden="false" customHeight="false" outlineLevel="0" collapsed="false">
      <c r="A308" s="6" t="n">
        <v>306</v>
      </c>
      <c r="B308" s="14" t="e">
        <f aca="false">join(",",G308,L308,Q308,V308,AA308,AF308,AK308)</f>
        <v>#NAME?</v>
      </c>
      <c r="C308" s="14" t="n">
        <f aca="false">IF(ISBLANK(Template!H311),, join("_",Template!H311:I311))</f>
        <v>0</v>
      </c>
      <c r="G308" s="14" t="e">
        <f aca="false">join(":",D308,E308,F308)</f>
        <v>#NAME?</v>
      </c>
      <c r="H308" s="14" t="n">
        <f aca="false">IF(ISBLANK(Template!K311),, join("_",Template!K311:L311))</f>
        <v>0</v>
      </c>
      <c r="J308" s="14" t="n">
        <f aca="false">Template!M311</f>
        <v>0</v>
      </c>
      <c r="L308" s="14" t="e">
        <f aca="false">join(":",I308,J308,K308)</f>
        <v>#NAME?</v>
      </c>
      <c r="M308" s="14" t="n">
        <f aca="false">IF(ISBLANK(Template!O311),, join("_",Template!O311:P311))</f>
        <v>0</v>
      </c>
      <c r="O308" s="14" t="n">
        <f aca="false">Template!Q311</f>
        <v>0</v>
      </c>
    </row>
    <row r="309" customFormat="false" ht="15.75" hidden="false" customHeight="false" outlineLevel="0" collapsed="false">
      <c r="A309" s="6" t="n">
        <v>307</v>
      </c>
      <c r="B309" s="14" t="e">
        <f aca="false">join(",",G309,L309,Q309,V309,AA309,AF309,AK309)</f>
        <v>#NAME?</v>
      </c>
      <c r="C309" s="14" t="n">
        <f aca="false">IF(ISBLANK(Template!H312),, join("_",Template!H312:I312))</f>
        <v>0</v>
      </c>
      <c r="G309" s="14" t="e">
        <f aca="false">join(":",D309,E309,F309)</f>
        <v>#NAME?</v>
      </c>
      <c r="H309" s="14" t="n">
        <f aca="false">IF(ISBLANK(Template!K312),, join("_",Template!K312:L312))</f>
        <v>0</v>
      </c>
      <c r="J309" s="14" t="n">
        <f aca="false">Template!M312</f>
        <v>0</v>
      </c>
      <c r="L309" s="14" t="e">
        <f aca="false">join(":",I309,J309,K309)</f>
        <v>#NAME?</v>
      </c>
      <c r="M309" s="14" t="n">
        <f aca="false">IF(ISBLANK(Template!O312),, join("_",Template!O312:P312))</f>
        <v>0</v>
      </c>
      <c r="O309" s="14" t="n">
        <f aca="false">Template!Q312</f>
        <v>0</v>
      </c>
    </row>
    <row r="310" customFormat="false" ht="15.75" hidden="false" customHeight="false" outlineLevel="0" collapsed="false">
      <c r="A310" s="6" t="n">
        <v>308</v>
      </c>
      <c r="B310" s="14" t="e">
        <f aca="false">join(",",G310,L310,Q310,V310,AA310,AF310,AK310)</f>
        <v>#NAME?</v>
      </c>
      <c r="C310" s="14" t="n">
        <f aca="false">IF(ISBLANK(Template!H313),, join("_",Template!H313:I313))</f>
        <v>0</v>
      </c>
      <c r="G310" s="14" t="e">
        <f aca="false">join(":",D310,E310,F310)</f>
        <v>#NAME?</v>
      </c>
      <c r="H310" s="14" t="n">
        <f aca="false">IF(ISBLANK(Template!K313),, join("_",Template!K313:L313))</f>
        <v>0</v>
      </c>
      <c r="J310" s="14" t="n">
        <f aca="false">Template!M313</f>
        <v>0</v>
      </c>
      <c r="L310" s="14" t="e">
        <f aca="false">join(":",I310,J310,K310)</f>
        <v>#NAME?</v>
      </c>
      <c r="M310" s="14" t="n">
        <f aca="false">IF(ISBLANK(Template!O313),, join("_",Template!O313:P313))</f>
        <v>0</v>
      </c>
      <c r="O310" s="14" t="n">
        <f aca="false">Template!Q313</f>
        <v>0</v>
      </c>
    </row>
    <row r="311" customFormat="false" ht="15.75" hidden="false" customHeight="false" outlineLevel="0" collapsed="false">
      <c r="A311" s="6" t="n">
        <v>309</v>
      </c>
      <c r="B311" s="14" t="e">
        <f aca="false">join(",",G311,L311,Q311,V311,AA311,AF311,AK311)</f>
        <v>#NAME?</v>
      </c>
      <c r="C311" s="14" t="n">
        <f aca="false">IF(ISBLANK(Template!H314),, join("_",Template!H314:I314))</f>
        <v>0</v>
      </c>
      <c r="G311" s="14" t="e">
        <f aca="false">join(":",D311,E311,F311)</f>
        <v>#NAME?</v>
      </c>
      <c r="H311" s="14" t="n">
        <f aca="false">IF(ISBLANK(Template!K314),, join("_",Template!K314:L314))</f>
        <v>0</v>
      </c>
      <c r="J311" s="14" t="n">
        <f aca="false">Template!M314</f>
        <v>0</v>
      </c>
      <c r="L311" s="14" t="e">
        <f aca="false">join(":",I311,J311,K311)</f>
        <v>#NAME?</v>
      </c>
      <c r="M311" s="14" t="n">
        <f aca="false">IF(ISBLANK(Template!O314),, join("_",Template!O314:P314))</f>
        <v>0</v>
      </c>
      <c r="O311" s="14" t="n">
        <f aca="false">Template!Q314</f>
        <v>0</v>
      </c>
    </row>
    <row r="312" customFormat="false" ht="15.75" hidden="false" customHeight="false" outlineLevel="0" collapsed="false">
      <c r="A312" s="6" t="n">
        <v>310</v>
      </c>
      <c r="B312" s="14" t="e">
        <f aca="false">join(",",G312,L312,Q312,V312,AA312,AF312,AK312)</f>
        <v>#NAME?</v>
      </c>
      <c r="C312" s="14" t="n">
        <f aca="false">IF(ISBLANK(Template!H315),, join("_",Template!H315:I315))</f>
        <v>0</v>
      </c>
      <c r="G312" s="14" t="e">
        <f aca="false">join(":",D312,E312,F312)</f>
        <v>#NAME?</v>
      </c>
      <c r="H312" s="14" t="n">
        <f aca="false">IF(ISBLANK(Template!K315),, join("_",Template!K315:L315))</f>
        <v>0</v>
      </c>
      <c r="J312" s="14" t="n">
        <f aca="false">Template!M315</f>
        <v>0</v>
      </c>
      <c r="L312" s="14" t="e">
        <f aca="false">join(":",I312,J312,K312)</f>
        <v>#NAME?</v>
      </c>
      <c r="M312" s="14" t="n">
        <f aca="false">IF(ISBLANK(Template!O315),, join("_",Template!O315:P315))</f>
        <v>0</v>
      </c>
      <c r="O312" s="14" t="n">
        <f aca="false">Template!Q315</f>
        <v>0</v>
      </c>
    </row>
    <row r="313" customFormat="false" ht="15.75" hidden="false" customHeight="false" outlineLevel="0" collapsed="false">
      <c r="A313" s="6" t="n">
        <v>311</v>
      </c>
      <c r="B313" s="14" t="e">
        <f aca="false">join(",",G313,L313,Q313,V313,AA313,AF313,AK313)</f>
        <v>#NAME?</v>
      </c>
      <c r="C313" s="14" t="n">
        <f aca="false">IF(ISBLANK(Template!H316),, join("_",Template!H316:I316))</f>
        <v>0</v>
      </c>
      <c r="G313" s="14" t="e">
        <f aca="false">join(":",D313,E313,F313)</f>
        <v>#NAME?</v>
      </c>
      <c r="H313" s="14" t="n">
        <f aca="false">IF(ISBLANK(Template!K316),, join("_",Template!K316:L316))</f>
        <v>0</v>
      </c>
      <c r="J313" s="14" t="n">
        <f aca="false">Template!M316</f>
        <v>0</v>
      </c>
      <c r="L313" s="14" t="e">
        <f aca="false">join(":",I313,J313,K313)</f>
        <v>#NAME?</v>
      </c>
      <c r="M313" s="14" t="n">
        <f aca="false">IF(ISBLANK(Template!O316),, join("_",Template!O316:P316))</f>
        <v>0</v>
      </c>
      <c r="O313" s="14" t="n">
        <f aca="false">Template!Q316</f>
        <v>0</v>
      </c>
    </row>
    <row r="314" customFormat="false" ht="15.75" hidden="false" customHeight="false" outlineLevel="0" collapsed="false">
      <c r="A314" s="6" t="n">
        <v>312</v>
      </c>
      <c r="B314" s="14" t="e">
        <f aca="false">join(",",G314,L314,Q314,V314,AA314,AF314,AK314)</f>
        <v>#NAME?</v>
      </c>
      <c r="C314" s="14" t="n">
        <f aca="false">IF(ISBLANK(Template!H317),, join("_",Template!H317:I317))</f>
        <v>0</v>
      </c>
      <c r="G314" s="14" t="e">
        <f aca="false">join(":",D314,E314,F314)</f>
        <v>#NAME?</v>
      </c>
      <c r="H314" s="14" t="n">
        <f aca="false">IF(ISBLANK(Template!K317),, join("_",Template!K317:L317))</f>
        <v>0</v>
      </c>
      <c r="J314" s="14" t="n">
        <f aca="false">Template!M317</f>
        <v>0</v>
      </c>
      <c r="L314" s="14" t="e">
        <f aca="false">join(":",I314,J314,K314)</f>
        <v>#NAME?</v>
      </c>
      <c r="M314" s="14" t="n">
        <f aca="false">IF(ISBLANK(Template!O317),, join("_",Template!O317:P317))</f>
        <v>0</v>
      </c>
      <c r="O314" s="14" t="n">
        <f aca="false">Template!Q317</f>
        <v>0</v>
      </c>
    </row>
    <row r="315" customFormat="false" ht="15.75" hidden="false" customHeight="false" outlineLevel="0" collapsed="false">
      <c r="A315" s="6" t="n">
        <v>313</v>
      </c>
      <c r="B315" s="14" t="e">
        <f aca="false">join(",",G315,L315,Q315,V315,AA315,AF315,AK315)</f>
        <v>#NAME?</v>
      </c>
      <c r="C315" s="14" t="n">
        <f aca="false">IF(ISBLANK(Template!H318),, join("_",Template!H318:I318))</f>
        <v>0</v>
      </c>
      <c r="G315" s="14" t="e">
        <f aca="false">join(":",D315,E315,F315)</f>
        <v>#NAME?</v>
      </c>
      <c r="H315" s="14" t="n">
        <f aca="false">IF(ISBLANK(Template!K318),, join("_",Template!K318:L318))</f>
        <v>0</v>
      </c>
      <c r="J315" s="14" t="n">
        <f aca="false">Template!M318</f>
        <v>0</v>
      </c>
      <c r="L315" s="14" t="e">
        <f aca="false">join(":",I315,J315,K315)</f>
        <v>#NAME?</v>
      </c>
      <c r="M315" s="14" t="n">
        <f aca="false">IF(ISBLANK(Template!O318),, join("_",Template!O318:P318))</f>
        <v>0</v>
      </c>
      <c r="O315" s="14" t="n">
        <f aca="false">Template!Q318</f>
        <v>0</v>
      </c>
    </row>
    <row r="316" customFormat="false" ht="15.75" hidden="false" customHeight="false" outlineLevel="0" collapsed="false">
      <c r="A316" s="6" t="n">
        <v>314</v>
      </c>
      <c r="B316" s="14" t="e">
        <f aca="false">join(",",G316,L316,Q316,V316,AA316,AF316,AK316)</f>
        <v>#NAME?</v>
      </c>
      <c r="C316" s="14" t="n">
        <f aca="false">IF(ISBLANK(Template!H319),, join("_",Template!H319:I319))</f>
        <v>0</v>
      </c>
      <c r="G316" s="14" t="e">
        <f aca="false">join(":",D316,E316,F316)</f>
        <v>#NAME?</v>
      </c>
      <c r="H316" s="14" t="n">
        <f aca="false">IF(ISBLANK(Template!K319),, join("_",Template!K319:L319))</f>
        <v>0</v>
      </c>
      <c r="J316" s="14" t="n">
        <f aca="false">Template!M319</f>
        <v>0</v>
      </c>
      <c r="L316" s="14" t="e">
        <f aca="false">join(":",I316,J316,K316)</f>
        <v>#NAME?</v>
      </c>
      <c r="M316" s="14" t="n">
        <f aca="false">IF(ISBLANK(Template!O319),, join("_",Template!O319:P319))</f>
        <v>0</v>
      </c>
      <c r="O316" s="14" t="n">
        <f aca="false">Template!Q319</f>
        <v>0</v>
      </c>
    </row>
    <row r="317" customFormat="false" ht="15.75" hidden="false" customHeight="false" outlineLevel="0" collapsed="false">
      <c r="A317" s="6" t="n">
        <v>315</v>
      </c>
      <c r="B317" s="14" t="e">
        <f aca="false">join(",",G317,L317,Q317,V317,AA317,AF317,AK317)</f>
        <v>#NAME?</v>
      </c>
      <c r="C317" s="14" t="n">
        <f aca="false">IF(ISBLANK(Template!H320),, join("_",Template!H320:I320))</f>
        <v>0</v>
      </c>
      <c r="G317" s="14" t="e">
        <f aca="false">join(":",D317,E317,F317)</f>
        <v>#NAME?</v>
      </c>
      <c r="H317" s="14" t="n">
        <f aca="false">IF(ISBLANK(Template!K320),, join("_",Template!K320:L320))</f>
        <v>0</v>
      </c>
      <c r="J317" s="14" t="n">
        <f aca="false">Template!M320</f>
        <v>0</v>
      </c>
      <c r="L317" s="14" t="e">
        <f aca="false">join(":",I317,J317,K317)</f>
        <v>#NAME?</v>
      </c>
      <c r="M317" s="14" t="n">
        <f aca="false">IF(ISBLANK(Template!O320),, join("_",Template!O320:P320))</f>
        <v>0</v>
      </c>
      <c r="O317" s="14" t="n">
        <f aca="false">Template!Q320</f>
        <v>0</v>
      </c>
    </row>
    <row r="318" customFormat="false" ht="15.75" hidden="false" customHeight="false" outlineLevel="0" collapsed="false">
      <c r="A318" s="6" t="n">
        <v>316</v>
      </c>
      <c r="B318" s="14" t="e">
        <f aca="false">join(",",G318,L318,Q318,V318,AA318,AF318,AK318)</f>
        <v>#NAME?</v>
      </c>
      <c r="C318" s="14" t="n">
        <f aca="false">IF(ISBLANK(Template!H321),, join("_",Template!H321:I321))</f>
        <v>0</v>
      </c>
      <c r="G318" s="14" t="e">
        <f aca="false">join(":",D318,E318,F318)</f>
        <v>#NAME?</v>
      </c>
      <c r="H318" s="14" t="n">
        <f aca="false">IF(ISBLANK(Template!K321),, join("_",Template!K321:L321))</f>
        <v>0</v>
      </c>
      <c r="J318" s="14" t="n">
        <f aca="false">Template!M321</f>
        <v>0</v>
      </c>
      <c r="L318" s="14" t="e">
        <f aca="false">join(":",I318,J318,K318)</f>
        <v>#NAME?</v>
      </c>
      <c r="M318" s="14" t="n">
        <f aca="false">IF(ISBLANK(Template!O321),, join("_",Template!O321:P321))</f>
        <v>0</v>
      </c>
      <c r="O318" s="14" t="n">
        <f aca="false">Template!Q321</f>
        <v>0</v>
      </c>
    </row>
    <row r="319" customFormat="false" ht="15.75" hidden="false" customHeight="false" outlineLevel="0" collapsed="false">
      <c r="A319" s="6" t="n">
        <v>317</v>
      </c>
      <c r="B319" s="14" t="e">
        <f aca="false">join(",",G319,L319,Q319,V319,AA319,AF319,AK319)</f>
        <v>#NAME?</v>
      </c>
      <c r="C319" s="14" t="n">
        <f aca="false">IF(ISBLANK(Template!H322),, join("_",Template!H322:I322))</f>
        <v>0</v>
      </c>
      <c r="G319" s="14" t="e">
        <f aca="false">join(":",D319,E319,F319)</f>
        <v>#NAME?</v>
      </c>
      <c r="H319" s="14" t="n">
        <f aca="false">IF(ISBLANK(Template!K322),, join("_",Template!K322:L322))</f>
        <v>0</v>
      </c>
      <c r="J319" s="14" t="n">
        <f aca="false">Template!M322</f>
        <v>0</v>
      </c>
      <c r="L319" s="14" t="e">
        <f aca="false">join(":",I319,J319,K319)</f>
        <v>#NAME?</v>
      </c>
      <c r="M319" s="14" t="n">
        <f aca="false">IF(ISBLANK(Template!O322),, join("_",Template!O322:P322))</f>
        <v>0</v>
      </c>
      <c r="O319" s="14" t="n">
        <f aca="false">Template!Q322</f>
        <v>0</v>
      </c>
    </row>
    <row r="320" customFormat="false" ht="15.75" hidden="false" customHeight="false" outlineLevel="0" collapsed="false">
      <c r="A320" s="6" t="n">
        <v>318</v>
      </c>
      <c r="B320" s="14" t="e">
        <f aca="false">join(",",G320,L320,Q320,V320,AA320,AF320,AK320)</f>
        <v>#NAME?</v>
      </c>
      <c r="C320" s="14" t="n">
        <f aca="false">IF(ISBLANK(Template!H323),, join("_",Template!H323:I323))</f>
        <v>0</v>
      </c>
      <c r="G320" s="14" t="e">
        <f aca="false">join(":",D320,E320,F320)</f>
        <v>#NAME?</v>
      </c>
      <c r="H320" s="14" t="n">
        <f aca="false">IF(ISBLANK(Template!K323),, join("_",Template!K323:L323))</f>
        <v>0</v>
      </c>
      <c r="J320" s="14" t="n">
        <f aca="false">Template!M323</f>
        <v>0</v>
      </c>
      <c r="L320" s="14" t="e">
        <f aca="false">join(":",I320,J320,K320)</f>
        <v>#NAME?</v>
      </c>
      <c r="M320" s="14" t="n">
        <f aca="false">IF(ISBLANK(Template!O323),, join("_",Template!O323:P323))</f>
        <v>0</v>
      </c>
      <c r="O320" s="14" t="n">
        <f aca="false">Template!Q323</f>
        <v>0</v>
      </c>
    </row>
    <row r="321" customFormat="false" ht="15.75" hidden="false" customHeight="false" outlineLevel="0" collapsed="false">
      <c r="A321" s="6" t="n">
        <v>319</v>
      </c>
      <c r="B321" s="14" t="e">
        <f aca="false">join(",",G321,L321,Q321,V321,AA321,AF321,AK321)</f>
        <v>#NAME?</v>
      </c>
      <c r="C321" s="14" t="n">
        <f aca="false">IF(ISBLANK(Template!H324),, join("_",Template!H324:I324))</f>
        <v>0</v>
      </c>
      <c r="G321" s="14" t="e">
        <f aca="false">join(":",D321,E321,F321)</f>
        <v>#NAME?</v>
      </c>
      <c r="H321" s="14" t="n">
        <f aca="false">IF(ISBLANK(Template!K324),, join("_",Template!K324:L324))</f>
        <v>0</v>
      </c>
      <c r="J321" s="14" t="n">
        <f aca="false">Template!M324</f>
        <v>0</v>
      </c>
      <c r="L321" s="14" t="e">
        <f aca="false">join(":",I321,J321,K321)</f>
        <v>#NAME?</v>
      </c>
      <c r="M321" s="14" t="n">
        <f aca="false">IF(ISBLANK(Template!O324),, join("_",Template!O324:P324))</f>
        <v>0</v>
      </c>
      <c r="O321" s="14" t="n">
        <f aca="false">Template!Q324</f>
        <v>0</v>
      </c>
    </row>
    <row r="322" customFormat="false" ht="15.75" hidden="false" customHeight="false" outlineLevel="0" collapsed="false">
      <c r="A322" s="6" t="n">
        <v>320</v>
      </c>
      <c r="B322" s="14" t="e">
        <f aca="false">join(",",G322,L322,Q322,V322,AA322,AF322,AK322)</f>
        <v>#NAME?</v>
      </c>
      <c r="C322" s="14" t="n">
        <f aca="false">IF(ISBLANK(Template!H325),, join("_",Template!H325:I325))</f>
        <v>0</v>
      </c>
      <c r="G322" s="14" t="e">
        <f aca="false">join(":",D322,E322,F322)</f>
        <v>#NAME?</v>
      </c>
      <c r="H322" s="14" t="n">
        <f aca="false">IF(ISBLANK(Template!K325),, join("_",Template!K325:L325))</f>
        <v>0</v>
      </c>
      <c r="J322" s="14" t="n">
        <f aca="false">Template!M325</f>
        <v>0</v>
      </c>
      <c r="L322" s="14" t="e">
        <f aca="false">join(":",I322,J322,K322)</f>
        <v>#NAME?</v>
      </c>
      <c r="M322" s="14" t="n">
        <f aca="false">IF(ISBLANK(Template!O325),, join("_",Template!O325:P325))</f>
        <v>0</v>
      </c>
      <c r="O322" s="14" t="n">
        <f aca="false">Template!Q325</f>
        <v>0</v>
      </c>
    </row>
    <row r="323" customFormat="false" ht="15.75" hidden="false" customHeight="false" outlineLevel="0" collapsed="false">
      <c r="A323" s="6" t="n">
        <v>321</v>
      </c>
      <c r="B323" s="14" t="e">
        <f aca="false">join(",",G323,L323,Q323,V323,AA323,AF323,AK323)</f>
        <v>#NAME?</v>
      </c>
      <c r="C323" s="14" t="n">
        <f aca="false">IF(ISBLANK(Template!H326),, join("_",Template!H326:I326))</f>
        <v>0</v>
      </c>
      <c r="G323" s="14" t="e">
        <f aca="false">join(":",D323,E323,F323)</f>
        <v>#NAME?</v>
      </c>
      <c r="H323" s="14" t="n">
        <f aca="false">IF(ISBLANK(Template!K326),, join("_",Template!K326:L326))</f>
        <v>0</v>
      </c>
      <c r="J323" s="14" t="n">
        <f aca="false">Template!M326</f>
        <v>0</v>
      </c>
      <c r="L323" s="14" t="e">
        <f aca="false">join(":",I323,J323,K323)</f>
        <v>#NAME?</v>
      </c>
      <c r="M323" s="14" t="n">
        <f aca="false">IF(ISBLANK(Template!O326),, join("_",Template!O326:P326))</f>
        <v>0</v>
      </c>
      <c r="O323" s="14" t="n">
        <f aca="false">Template!Q326</f>
        <v>0</v>
      </c>
    </row>
    <row r="324" customFormat="false" ht="15.75" hidden="false" customHeight="false" outlineLevel="0" collapsed="false">
      <c r="A324" s="6" t="n">
        <v>322</v>
      </c>
      <c r="B324" s="14" t="e">
        <f aca="false">join(",",G324,L324,Q324,V324,AA324,AF324,AK324)</f>
        <v>#NAME?</v>
      </c>
      <c r="C324" s="14" t="n">
        <f aca="false">IF(ISBLANK(Template!H327),, join("_",Template!H327:I327))</f>
        <v>0</v>
      </c>
      <c r="G324" s="14" t="e">
        <f aca="false">join(":",D324,E324,F324)</f>
        <v>#NAME?</v>
      </c>
      <c r="H324" s="14" t="n">
        <f aca="false">IF(ISBLANK(Template!K327),, join("_",Template!K327:L327))</f>
        <v>0</v>
      </c>
      <c r="J324" s="14" t="n">
        <f aca="false">Template!M327</f>
        <v>0</v>
      </c>
      <c r="L324" s="14" t="e">
        <f aca="false">join(":",I324,J324,K324)</f>
        <v>#NAME?</v>
      </c>
      <c r="M324" s="14" t="n">
        <f aca="false">IF(ISBLANK(Template!O327),, join("_",Template!O327:P327))</f>
        <v>0</v>
      </c>
      <c r="O324" s="14" t="n">
        <f aca="false">Template!Q327</f>
        <v>0</v>
      </c>
    </row>
    <row r="325" customFormat="false" ht="15.75" hidden="false" customHeight="false" outlineLevel="0" collapsed="false">
      <c r="A325" s="6" t="n">
        <v>323</v>
      </c>
      <c r="B325" s="14" t="e">
        <f aca="false">join(",",G325,L325,Q325,V325,AA325,AF325,AK325)</f>
        <v>#NAME?</v>
      </c>
      <c r="C325" s="14" t="n">
        <f aca="false">IF(ISBLANK(Template!H328),, join("_",Template!H328:I328))</f>
        <v>0</v>
      </c>
      <c r="G325" s="14" t="e">
        <f aca="false">join(":",D325,E325,F325)</f>
        <v>#NAME?</v>
      </c>
      <c r="H325" s="14" t="n">
        <f aca="false">IF(ISBLANK(Template!K328),, join("_",Template!K328:L328))</f>
        <v>0</v>
      </c>
      <c r="J325" s="14" t="n">
        <f aca="false">Template!M328</f>
        <v>0</v>
      </c>
      <c r="L325" s="14" t="e">
        <f aca="false">join(":",I325,J325,K325)</f>
        <v>#NAME?</v>
      </c>
      <c r="M325" s="14" t="n">
        <f aca="false">IF(ISBLANK(Template!O328),, join("_",Template!O328:P328))</f>
        <v>0</v>
      </c>
      <c r="O325" s="14" t="n">
        <f aca="false">Template!Q328</f>
        <v>0</v>
      </c>
    </row>
    <row r="326" customFormat="false" ht="15.75" hidden="false" customHeight="false" outlineLevel="0" collapsed="false">
      <c r="A326" s="6" t="n">
        <v>324</v>
      </c>
      <c r="B326" s="14" t="e">
        <f aca="false">join(",",G326,L326,Q326,V326,AA326,AF326,AK326)</f>
        <v>#NAME?</v>
      </c>
      <c r="C326" s="14" t="n">
        <f aca="false">IF(ISBLANK(Template!H329),, join("_",Template!H329:I329))</f>
        <v>0</v>
      </c>
      <c r="G326" s="14" t="e">
        <f aca="false">join(":",D326,E326,F326)</f>
        <v>#NAME?</v>
      </c>
      <c r="H326" s="14" t="n">
        <f aca="false">IF(ISBLANK(Template!K329),, join("_",Template!K329:L329))</f>
        <v>0</v>
      </c>
      <c r="J326" s="14" t="n">
        <f aca="false">Template!M329</f>
        <v>0</v>
      </c>
      <c r="L326" s="14" t="e">
        <f aca="false">join(":",I326,J326,K326)</f>
        <v>#NAME?</v>
      </c>
      <c r="M326" s="14" t="n">
        <f aca="false">IF(ISBLANK(Template!O329),, join("_",Template!O329:P329))</f>
        <v>0</v>
      </c>
      <c r="O326" s="14" t="n">
        <f aca="false">Template!Q329</f>
        <v>0</v>
      </c>
    </row>
    <row r="327" customFormat="false" ht="15.75" hidden="false" customHeight="false" outlineLevel="0" collapsed="false">
      <c r="A327" s="6" t="n">
        <v>325</v>
      </c>
      <c r="B327" s="14" t="e">
        <f aca="false">join(",",G327,L327,Q327,V327,AA327,AF327,AK327)</f>
        <v>#NAME?</v>
      </c>
      <c r="C327" s="14" t="n">
        <f aca="false">IF(ISBLANK(Template!H330),, join("_",Template!H330:I330))</f>
        <v>0</v>
      </c>
      <c r="G327" s="14" t="e">
        <f aca="false">join(":",D327,E327,F327)</f>
        <v>#NAME?</v>
      </c>
      <c r="H327" s="14" t="n">
        <f aca="false">IF(ISBLANK(Template!K330),, join("_",Template!K330:L330))</f>
        <v>0</v>
      </c>
      <c r="J327" s="14" t="n">
        <f aca="false">Template!M330</f>
        <v>0</v>
      </c>
      <c r="L327" s="14" t="e">
        <f aca="false">join(":",I327,J327,K327)</f>
        <v>#NAME?</v>
      </c>
      <c r="M327" s="14" t="n">
        <f aca="false">IF(ISBLANK(Template!O330),, join("_",Template!O330:P330))</f>
        <v>0</v>
      </c>
      <c r="O327" s="14" t="n">
        <f aca="false">Template!Q330</f>
        <v>0</v>
      </c>
    </row>
    <row r="328" customFormat="false" ht="15.75" hidden="false" customHeight="false" outlineLevel="0" collapsed="false">
      <c r="A328" s="6" t="n">
        <v>326</v>
      </c>
      <c r="B328" s="14" t="e">
        <f aca="false">join(",",G328,L328,Q328,V328,AA328,AF328,AK328)</f>
        <v>#NAME?</v>
      </c>
      <c r="C328" s="14" t="n">
        <f aca="false">IF(ISBLANK(Template!H331),, join("_",Template!H331:I331))</f>
        <v>0</v>
      </c>
      <c r="G328" s="14" t="e">
        <f aca="false">join(":",D328,E328,F328)</f>
        <v>#NAME?</v>
      </c>
      <c r="H328" s="14" t="n">
        <f aca="false">IF(ISBLANK(Template!K331),, join("_",Template!K331:L331))</f>
        <v>0</v>
      </c>
      <c r="J328" s="14" t="n">
        <f aca="false">Template!M331</f>
        <v>0</v>
      </c>
      <c r="L328" s="14" t="e">
        <f aca="false">join(":",I328,J328,K328)</f>
        <v>#NAME?</v>
      </c>
      <c r="M328" s="14" t="n">
        <f aca="false">IF(ISBLANK(Template!O331),, join("_",Template!O331:P331))</f>
        <v>0</v>
      </c>
      <c r="O328" s="14" t="n">
        <f aca="false">Template!Q331</f>
        <v>0</v>
      </c>
    </row>
    <row r="329" customFormat="false" ht="15.75" hidden="false" customHeight="false" outlineLevel="0" collapsed="false">
      <c r="A329" s="6" t="n">
        <v>327</v>
      </c>
      <c r="B329" s="14" t="e">
        <f aca="false">join(",",G329,L329,Q329,V329,AA329,AF329,AK329)</f>
        <v>#NAME?</v>
      </c>
      <c r="C329" s="14" t="n">
        <f aca="false">IF(ISBLANK(Template!H332),, join("_",Template!H332:I332))</f>
        <v>0</v>
      </c>
      <c r="G329" s="14" t="e">
        <f aca="false">join(":",D329,E329,F329)</f>
        <v>#NAME?</v>
      </c>
      <c r="H329" s="14" t="n">
        <f aca="false">IF(ISBLANK(Template!K332),, join("_",Template!K332:L332))</f>
        <v>0</v>
      </c>
      <c r="J329" s="14" t="n">
        <f aca="false">Template!M332</f>
        <v>0</v>
      </c>
      <c r="L329" s="14" t="e">
        <f aca="false">join(":",I329,J329,K329)</f>
        <v>#NAME?</v>
      </c>
      <c r="M329" s="14" t="n">
        <f aca="false">IF(ISBLANK(Template!O332),, join("_",Template!O332:P332))</f>
        <v>0</v>
      </c>
      <c r="O329" s="14" t="n">
        <f aca="false">Template!Q332</f>
        <v>0</v>
      </c>
    </row>
    <row r="330" customFormat="false" ht="15.75" hidden="false" customHeight="false" outlineLevel="0" collapsed="false">
      <c r="A330" s="6" t="n">
        <v>328</v>
      </c>
      <c r="B330" s="14" t="e">
        <f aca="false">join(",",G330,L330,Q330,V330,AA330,AF330,AK330)</f>
        <v>#NAME?</v>
      </c>
      <c r="C330" s="14" t="n">
        <f aca="false">IF(ISBLANK(Template!H333),, join("_",Template!H333:I333))</f>
        <v>0</v>
      </c>
      <c r="G330" s="14" t="e">
        <f aca="false">join(":",D330,E330,F330)</f>
        <v>#NAME?</v>
      </c>
      <c r="H330" s="14" t="n">
        <f aca="false">IF(ISBLANK(Template!K333),, join("_",Template!K333:L333))</f>
        <v>0</v>
      </c>
      <c r="J330" s="14" t="n">
        <f aca="false">Template!M333</f>
        <v>0</v>
      </c>
      <c r="L330" s="14" t="e">
        <f aca="false">join(":",I330,J330,K330)</f>
        <v>#NAME?</v>
      </c>
      <c r="M330" s="14" t="n">
        <f aca="false">IF(ISBLANK(Template!O333),, join("_",Template!O333:P333))</f>
        <v>0</v>
      </c>
      <c r="O330" s="14" t="n">
        <f aca="false">Template!Q333</f>
        <v>0</v>
      </c>
    </row>
    <row r="331" customFormat="false" ht="15.75" hidden="false" customHeight="false" outlineLevel="0" collapsed="false">
      <c r="A331" s="6" t="n">
        <v>329</v>
      </c>
      <c r="B331" s="14" t="e">
        <f aca="false">join(",",G331,L331,Q331,V331,AA331,AF331,AK331)</f>
        <v>#NAME?</v>
      </c>
      <c r="C331" s="14" t="n">
        <f aca="false">IF(ISBLANK(Template!H334),, join("_",Template!H334:I334))</f>
        <v>0</v>
      </c>
      <c r="G331" s="14" t="e">
        <f aca="false">join(":",D331,E331,F331)</f>
        <v>#NAME?</v>
      </c>
      <c r="H331" s="14" t="n">
        <f aca="false">IF(ISBLANK(Template!K334),, join("_",Template!K334:L334))</f>
        <v>0</v>
      </c>
      <c r="J331" s="14" t="n">
        <f aca="false">Template!M334</f>
        <v>0</v>
      </c>
      <c r="L331" s="14" t="e">
        <f aca="false">join(":",I331,J331,K331)</f>
        <v>#NAME?</v>
      </c>
      <c r="M331" s="14" t="n">
        <f aca="false">IF(ISBLANK(Template!O334),, join("_",Template!O334:P334))</f>
        <v>0</v>
      </c>
      <c r="O331" s="14" t="n">
        <f aca="false">Template!Q334</f>
        <v>0</v>
      </c>
    </row>
    <row r="332" customFormat="false" ht="15.75" hidden="false" customHeight="false" outlineLevel="0" collapsed="false">
      <c r="A332" s="6" t="n">
        <v>330</v>
      </c>
      <c r="B332" s="14" t="e">
        <f aca="false">join(",",G332,L332,Q332,V332,AA332,AF332,AK332)</f>
        <v>#NAME?</v>
      </c>
      <c r="C332" s="14" t="n">
        <f aca="false">IF(ISBLANK(Template!H335),, join("_",Template!H335:I335))</f>
        <v>0</v>
      </c>
      <c r="G332" s="14" t="e">
        <f aca="false">join(":",D332,E332,F332)</f>
        <v>#NAME?</v>
      </c>
      <c r="H332" s="14" t="n">
        <f aca="false">IF(ISBLANK(Template!K335),, join("_",Template!K335:L335))</f>
        <v>0</v>
      </c>
      <c r="J332" s="14" t="n">
        <f aca="false">Template!M335</f>
        <v>0</v>
      </c>
      <c r="L332" s="14" t="e">
        <f aca="false">join(":",I332,J332,K332)</f>
        <v>#NAME?</v>
      </c>
      <c r="M332" s="14" t="n">
        <f aca="false">IF(ISBLANK(Template!O335),, join("_",Template!O335:P335))</f>
        <v>0</v>
      </c>
      <c r="O332" s="14" t="n">
        <f aca="false">Template!Q335</f>
        <v>0</v>
      </c>
    </row>
    <row r="333" customFormat="false" ht="15.75" hidden="false" customHeight="false" outlineLevel="0" collapsed="false">
      <c r="A333" s="6" t="n">
        <v>331</v>
      </c>
      <c r="B333" s="14" t="e">
        <f aca="false">join(",",G333,L333,Q333,V333,AA333,AF333,AK333)</f>
        <v>#NAME?</v>
      </c>
      <c r="C333" s="14" t="n">
        <f aca="false">IF(ISBLANK(Template!H336),, join("_",Template!H336:I336))</f>
        <v>0</v>
      </c>
      <c r="G333" s="14" t="e">
        <f aca="false">join(":",D333,E333,F333)</f>
        <v>#NAME?</v>
      </c>
      <c r="H333" s="14" t="n">
        <f aca="false">IF(ISBLANK(Template!K336),, join("_",Template!K336:L336))</f>
        <v>0</v>
      </c>
      <c r="J333" s="14" t="n">
        <f aca="false">Template!M336</f>
        <v>0</v>
      </c>
      <c r="L333" s="14" t="e">
        <f aca="false">join(":",I333,J333,K333)</f>
        <v>#NAME?</v>
      </c>
      <c r="M333" s="14" t="n">
        <f aca="false">IF(ISBLANK(Template!O336),, join("_",Template!O336:P336))</f>
        <v>0</v>
      </c>
      <c r="O333" s="14" t="n">
        <f aca="false">Template!Q336</f>
        <v>0</v>
      </c>
    </row>
    <row r="334" customFormat="false" ht="15.75" hidden="false" customHeight="false" outlineLevel="0" collapsed="false">
      <c r="A334" s="6" t="n">
        <v>332</v>
      </c>
      <c r="B334" s="14" t="e">
        <f aca="false">join(",",G334,L334,Q334,V334,AA334,AF334,AK334)</f>
        <v>#NAME?</v>
      </c>
      <c r="C334" s="14" t="n">
        <f aca="false">IF(ISBLANK(Template!H337),, join("_",Template!H337:I337))</f>
        <v>0</v>
      </c>
      <c r="G334" s="14" t="e">
        <f aca="false">join(":",D334,E334,F334)</f>
        <v>#NAME?</v>
      </c>
      <c r="H334" s="14" t="n">
        <f aca="false">IF(ISBLANK(Template!K337),, join("_",Template!K337:L337))</f>
        <v>0</v>
      </c>
      <c r="J334" s="14" t="n">
        <f aca="false">Template!M337</f>
        <v>0</v>
      </c>
      <c r="L334" s="14" t="e">
        <f aca="false">join(":",I334,J334,K334)</f>
        <v>#NAME?</v>
      </c>
      <c r="M334" s="14" t="n">
        <f aca="false">IF(ISBLANK(Template!O337),, join("_",Template!O337:P337))</f>
        <v>0</v>
      </c>
      <c r="O334" s="14" t="n">
        <f aca="false">Template!Q337</f>
        <v>0</v>
      </c>
    </row>
    <row r="335" customFormat="false" ht="15.75" hidden="false" customHeight="false" outlineLevel="0" collapsed="false">
      <c r="A335" s="6" t="n">
        <v>333</v>
      </c>
      <c r="B335" s="14" t="e">
        <f aca="false">join(",",G335,L335,Q335,V335,AA335,AF335,AK335)</f>
        <v>#NAME?</v>
      </c>
      <c r="C335" s="14" t="n">
        <f aca="false">IF(ISBLANK(Template!H338),, join("_",Template!H338:I338))</f>
        <v>0</v>
      </c>
      <c r="G335" s="14" t="e">
        <f aca="false">join(":",D335,E335,F335)</f>
        <v>#NAME?</v>
      </c>
      <c r="H335" s="14" t="n">
        <f aca="false">IF(ISBLANK(Template!K338),, join("_",Template!K338:L338))</f>
        <v>0</v>
      </c>
      <c r="J335" s="14" t="n">
        <f aca="false">Template!M338</f>
        <v>0</v>
      </c>
      <c r="L335" s="14" t="e">
        <f aca="false">join(":",I335,J335,K335)</f>
        <v>#NAME?</v>
      </c>
      <c r="M335" s="14" t="n">
        <f aca="false">IF(ISBLANK(Template!O338),, join("_",Template!O338:P338))</f>
        <v>0</v>
      </c>
      <c r="O335" s="14" t="n">
        <f aca="false">Template!Q338</f>
        <v>0</v>
      </c>
    </row>
    <row r="336" customFormat="false" ht="15.75" hidden="false" customHeight="false" outlineLevel="0" collapsed="false">
      <c r="A336" s="6" t="n">
        <v>334</v>
      </c>
      <c r="B336" s="14" t="e">
        <f aca="false">join(",",G336,L336,Q336,V336,AA336,AF336,AK336)</f>
        <v>#NAME?</v>
      </c>
      <c r="C336" s="14" t="n">
        <f aca="false">IF(ISBLANK(Template!H339),, join("_",Template!H339:I339))</f>
        <v>0</v>
      </c>
      <c r="G336" s="14" t="e">
        <f aca="false">join(":",D336,E336,F336)</f>
        <v>#NAME?</v>
      </c>
      <c r="H336" s="14" t="n">
        <f aca="false">IF(ISBLANK(Template!K339),, join("_",Template!K339:L339))</f>
        <v>0</v>
      </c>
      <c r="J336" s="14" t="n">
        <f aca="false">Template!M339</f>
        <v>0</v>
      </c>
      <c r="L336" s="14" t="e">
        <f aca="false">join(":",I336,J336,K336)</f>
        <v>#NAME?</v>
      </c>
      <c r="M336" s="14" t="n">
        <f aca="false">IF(ISBLANK(Template!O339),, join("_",Template!O339:P339))</f>
        <v>0</v>
      </c>
      <c r="O336" s="14" t="n">
        <f aca="false">Template!Q339</f>
        <v>0</v>
      </c>
    </row>
    <row r="337" customFormat="false" ht="15.75" hidden="false" customHeight="false" outlineLevel="0" collapsed="false">
      <c r="A337" s="6" t="n">
        <v>335</v>
      </c>
      <c r="B337" s="14" t="e">
        <f aca="false">join(",",G337,L337,Q337,V337,AA337,AF337,AK337)</f>
        <v>#NAME?</v>
      </c>
      <c r="C337" s="14" t="n">
        <f aca="false">IF(ISBLANK(Template!H340),, join("_",Template!H340:I340))</f>
        <v>0</v>
      </c>
      <c r="G337" s="14" t="e">
        <f aca="false">join(":",D337,E337,F337)</f>
        <v>#NAME?</v>
      </c>
      <c r="H337" s="14" t="n">
        <f aca="false">IF(ISBLANK(Template!K340),, join("_",Template!K340:L340))</f>
        <v>0</v>
      </c>
      <c r="J337" s="14" t="n">
        <f aca="false">Template!M340</f>
        <v>0</v>
      </c>
      <c r="L337" s="14" t="e">
        <f aca="false">join(":",I337,J337,K337)</f>
        <v>#NAME?</v>
      </c>
      <c r="M337" s="14" t="n">
        <f aca="false">IF(ISBLANK(Template!O340),, join("_",Template!O340:P340))</f>
        <v>0</v>
      </c>
      <c r="O337" s="14" t="n">
        <f aca="false">Template!Q340</f>
        <v>0</v>
      </c>
    </row>
    <row r="338" customFormat="false" ht="15.75" hidden="false" customHeight="false" outlineLevel="0" collapsed="false">
      <c r="A338" s="6" t="n">
        <v>336</v>
      </c>
      <c r="B338" s="14" t="e">
        <f aca="false">join(",",G338,L338,Q338,V338,AA338,AF338,AK338)</f>
        <v>#NAME?</v>
      </c>
      <c r="C338" s="14" t="n">
        <f aca="false">IF(ISBLANK(Template!H341),, join("_",Template!H341:I341))</f>
        <v>0</v>
      </c>
      <c r="G338" s="14" t="e">
        <f aca="false">join(":",D338,E338,F338)</f>
        <v>#NAME?</v>
      </c>
      <c r="H338" s="14" t="n">
        <f aca="false">IF(ISBLANK(Template!K341),, join("_",Template!K341:L341))</f>
        <v>0</v>
      </c>
      <c r="J338" s="14" t="n">
        <f aca="false">Template!M341</f>
        <v>0</v>
      </c>
      <c r="L338" s="14" t="e">
        <f aca="false">join(":",I338,J338,K338)</f>
        <v>#NAME?</v>
      </c>
      <c r="M338" s="14" t="n">
        <f aca="false">IF(ISBLANK(Template!O341),, join("_",Template!O341:P341))</f>
        <v>0</v>
      </c>
      <c r="O338" s="14" t="n">
        <f aca="false">Template!Q341</f>
        <v>0</v>
      </c>
    </row>
    <row r="339" customFormat="false" ht="15.75" hidden="false" customHeight="false" outlineLevel="0" collapsed="false">
      <c r="A339" s="6" t="n">
        <v>337</v>
      </c>
      <c r="B339" s="14" t="e">
        <f aca="false">join(",",G339,L339,Q339,V339,AA339,AF339,AK339)</f>
        <v>#NAME?</v>
      </c>
      <c r="C339" s="14" t="n">
        <f aca="false">IF(ISBLANK(Template!H342),, join("_",Template!H342:I342))</f>
        <v>0</v>
      </c>
      <c r="G339" s="14" t="e">
        <f aca="false">join(":",D339,E339,F339)</f>
        <v>#NAME?</v>
      </c>
      <c r="H339" s="14" t="n">
        <f aca="false">IF(ISBLANK(Template!K342),, join("_",Template!K342:L342))</f>
        <v>0</v>
      </c>
      <c r="J339" s="14" t="n">
        <f aca="false">Template!M342</f>
        <v>0</v>
      </c>
      <c r="L339" s="14" t="e">
        <f aca="false">join(":",I339,J339,K339)</f>
        <v>#NAME?</v>
      </c>
      <c r="M339" s="14" t="n">
        <f aca="false">IF(ISBLANK(Template!O342),, join("_",Template!O342:P342))</f>
        <v>0</v>
      </c>
      <c r="O339" s="14" t="n">
        <f aca="false">Template!Q342</f>
        <v>0</v>
      </c>
    </row>
    <row r="340" customFormat="false" ht="15.75" hidden="false" customHeight="false" outlineLevel="0" collapsed="false">
      <c r="A340" s="6" t="n">
        <v>338</v>
      </c>
      <c r="B340" s="14" t="e">
        <f aca="false">join(",",G340,L340,Q340,V340,AA340,AF340,AK340)</f>
        <v>#NAME?</v>
      </c>
      <c r="C340" s="14" t="n">
        <f aca="false">IF(ISBLANK(Template!H343),, join("_",Template!H343:I343))</f>
        <v>0</v>
      </c>
      <c r="G340" s="14" t="e">
        <f aca="false">join(":",D340,E340,F340)</f>
        <v>#NAME?</v>
      </c>
      <c r="H340" s="14" t="n">
        <f aca="false">IF(ISBLANK(Template!K343),, join("_",Template!K343:L343))</f>
        <v>0</v>
      </c>
      <c r="J340" s="14" t="n">
        <f aca="false">Template!M343</f>
        <v>0</v>
      </c>
      <c r="L340" s="14" t="e">
        <f aca="false">join(":",I340,J340,K340)</f>
        <v>#NAME?</v>
      </c>
      <c r="M340" s="14" t="n">
        <f aca="false">IF(ISBLANK(Template!O343),, join("_",Template!O343:P343))</f>
        <v>0</v>
      </c>
      <c r="O340" s="14" t="n">
        <f aca="false">Template!Q343</f>
        <v>0</v>
      </c>
    </row>
    <row r="341" customFormat="false" ht="15.75" hidden="false" customHeight="false" outlineLevel="0" collapsed="false">
      <c r="A341" s="6" t="n">
        <v>339</v>
      </c>
      <c r="B341" s="14" t="e">
        <f aca="false">join(",",G341,L341,Q341,V341,AA341,AF341,AK341)</f>
        <v>#NAME?</v>
      </c>
      <c r="C341" s="14" t="n">
        <f aca="false">IF(ISBLANK(Template!H344),, join("_",Template!H344:I344))</f>
        <v>0</v>
      </c>
      <c r="G341" s="14" t="e">
        <f aca="false">join(":",D341,E341,F341)</f>
        <v>#NAME?</v>
      </c>
      <c r="H341" s="14" t="n">
        <f aca="false">IF(ISBLANK(Template!K344),, join("_",Template!K344:L344))</f>
        <v>0</v>
      </c>
      <c r="J341" s="14" t="n">
        <f aca="false">Template!M344</f>
        <v>0</v>
      </c>
      <c r="L341" s="14" t="e">
        <f aca="false">join(":",I341,J341,K341)</f>
        <v>#NAME?</v>
      </c>
      <c r="M341" s="14" t="n">
        <f aca="false">IF(ISBLANK(Template!O344),, join("_",Template!O344:P344))</f>
        <v>0</v>
      </c>
      <c r="O341" s="14" t="n">
        <f aca="false">Template!Q344</f>
        <v>0</v>
      </c>
    </row>
    <row r="342" customFormat="false" ht="15.75" hidden="false" customHeight="false" outlineLevel="0" collapsed="false">
      <c r="A342" s="6" t="n">
        <v>340</v>
      </c>
      <c r="B342" s="14" t="e">
        <f aca="false">join(",",G342,L342,Q342,V342,AA342,AF342,AK342)</f>
        <v>#NAME?</v>
      </c>
      <c r="C342" s="14" t="n">
        <f aca="false">IF(ISBLANK(Template!H345),, join("_",Template!H345:I345))</f>
        <v>0</v>
      </c>
      <c r="G342" s="14" t="e">
        <f aca="false">join(":",D342,E342,F342)</f>
        <v>#NAME?</v>
      </c>
      <c r="H342" s="14" t="n">
        <f aca="false">IF(ISBLANK(Template!K345),, join("_",Template!K345:L345))</f>
        <v>0</v>
      </c>
      <c r="J342" s="14" t="n">
        <f aca="false">Template!M345</f>
        <v>0</v>
      </c>
      <c r="L342" s="14" t="e">
        <f aca="false">join(":",I342,J342,K342)</f>
        <v>#NAME?</v>
      </c>
      <c r="M342" s="14" t="n">
        <f aca="false">IF(ISBLANK(Template!O345),, join("_",Template!O345:P345))</f>
        <v>0</v>
      </c>
      <c r="O342" s="14" t="n">
        <f aca="false">Template!Q345</f>
        <v>0</v>
      </c>
    </row>
    <row r="343" customFormat="false" ht="15.75" hidden="false" customHeight="false" outlineLevel="0" collapsed="false">
      <c r="A343" s="6" t="n">
        <v>341</v>
      </c>
      <c r="B343" s="14" t="e">
        <f aca="false">join(",",G343,L343,Q343,V343,AA343,AF343,AK343)</f>
        <v>#NAME?</v>
      </c>
      <c r="C343" s="14" t="n">
        <f aca="false">IF(ISBLANK(Template!H346),, join("_",Template!H346:I346))</f>
        <v>0</v>
      </c>
      <c r="G343" s="14" t="e">
        <f aca="false">join(":",D343,E343,F343)</f>
        <v>#NAME?</v>
      </c>
      <c r="H343" s="14" t="n">
        <f aca="false">IF(ISBLANK(Template!K346),, join("_",Template!K346:L346))</f>
        <v>0</v>
      </c>
      <c r="J343" s="14" t="n">
        <f aca="false">Template!M346</f>
        <v>0</v>
      </c>
      <c r="L343" s="14" t="e">
        <f aca="false">join(":",I343,J343,K343)</f>
        <v>#NAME?</v>
      </c>
      <c r="M343" s="14" t="n">
        <f aca="false">IF(ISBLANK(Template!O346),, join("_",Template!O346:P346))</f>
        <v>0</v>
      </c>
      <c r="O343" s="14" t="n">
        <f aca="false">Template!Q346</f>
        <v>0</v>
      </c>
    </row>
    <row r="344" customFormat="false" ht="15.75" hidden="false" customHeight="false" outlineLevel="0" collapsed="false">
      <c r="A344" s="6" t="n">
        <v>342</v>
      </c>
      <c r="B344" s="14" t="e">
        <f aca="false">join(",",G344,L344,Q344,V344,AA344,AF344,AK344)</f>
        <v>#NAME?</v>
      </c>
      <c r="C344" s="14" t="n">
        <f aca="false">IF(ISBLANK(Template!H347),, join("_",Template!H347:I347))</f>
        <v>0</v>
      </c>
      <c r="G344" s="14" t="e">
        <f aca="false">join(":",D344,E344,F344)</f>
        <v>#NAME?</v>
      </c>
      <c r="H344" s="14" t="n">
        <f aca="false">IF(ISBLANK(Template!K347),, join("_",Template!K347:L347))</f>
        <v>0</v>
      </c>
      <c r="J344" s="14" t="n">
        <f aca="false">Template!M347</f>
        <v>0</v>
      </c>
      <c r="L344" s="14" t="e">
        <f aca="false">join(":",I344,J344,K344)</f>
        <v>#NAME?</v>
      </c>
      <c r="M344" s="14" t="n">
        <f aca="false">IF(ISBLANK(Template!O347),, join("_",Template!O347:P347))</f>
        <v>0</v>
      </c>
      <c r="O344" s="14" t="n">
        <f aca="false">Template!Q347</f>
        <v>0</v>
      </c>
    </row>
    <row r="345" customFormat="false" ht="15.75" hidden="false" customHeight="false" outlineLevel="0" collapsed="false">
      <c r="A345" s="6" t="n">
        <v>343</v>
      </c>
      <c r="B345" s="14" t="e">
        <f aca="false">join(",",G345,L345,Q345,V345,AA345,AF345,AK345)</f>
        <v>#NAME?</v>
      </c>
      <c r="C345" s="14" t="n">
        <f aca="false">IF(ISBLANK(Template!H348),, join("_",Template!H348:I348))</f>
        <v>0</v>
      </c>
      <c r="G345" s="14" t="e">
        <f aca="false">join(":",D345,E345,F345)</f>
        <v>#NAME?</v>
      </c>
      <c r="H345" s="14" t="n">
        <f aca="false">IF(ISBLANK(Template!K348),, join("_",Template!K348:L348))</f>
        <v>0</v>
      </c>
      <c r="J345" s="14" t="n">
        <f aca="false">Template!M348</f>
        <v>0</v>
      </c>
      <c r="L345" s="14" t="e">
        <f aca="false">join(":",I345,J345,K345)</f>
        <v>#NAME?</v>
      </c>
      <c r="M345" s="14" t="n">
        <f aca="false">IF(ISBLANK(Template!O348),, join("_",Template!O348:P348))</f>
        <v>0</v>
      </c>
      <c r="O345" s="14" t="n">
        <f aca="false">Template!Q348</f>
        <v>0</v>
      </c>
    </row>
    <row r="346" customFormat="false" ht="15.75" hidden="false" customHeight="false" outlineLevel="0" collapsed="false">
      <c r="A346" s="6" t="n">
        <v>344</v>
      </c>
      <c r="B346" s="14" t="e">
        <f aca="false">join(",",G346,L346,Q346,V346,AA346,AF346,AK346)</f>
        <v>#NAME?</v>
      </c>
      <c r="C346" s="14" t="n">
        <f aca="false">IF(ISBLANK(Template!H349),, join("_",Template!H349:I349))</f>
        <v>0</v>
      </c>
      <c r="G346" s="14" t="e">
        <f aca="false">join(":",D346,E346,F346)</f>
        <v>#NAME?</v>
      </c>
      <c r="H346" s="14" t="n">
        <f aca="false">IF(ISBLANK(Template!K349),, join("_",Template!K349:L349))</f>
        <v>0</v>
      </c>
      <c r="J346" s="14" t="n">
        <f aca="false">Template!M349</f>
        <v>0</v>
      </c>
      <c r="L346" s="14" t="e">
        <f aca="false">join(":",I346,J346,K346)</f>
        <v>#NAME?</v>
      </c>
      <c r="M346" s="14" t="n">
        <f aca="false">IF(ISBLANK(Template!O349),, join("_",Template!O349:P349))</f>
        <v>0</v>
      </c>
      <c r="O346" s="14" t="n">
        <f aca="false">Template!Q349</f>
        <v>0</v>
      </c>
    </row>
    <row r="347" customFormat="false" ht="15.75" hidden="false" customHeight="false" outlineLevel="0" collapsed="false">
      <c r="A347" s="6" t="n">
        <v>345</v>
      </c>
      <c r="B347" s="14" t="e">
        <f aca="false">join(",",G347,L347,Q347,V347,AA347,AF347,AK347)</f>
        <v>#NAME?</v>
      </c>
      <c r="C347" s="14" t="n">
        <f aca="false">IF(ISBLANK(Template!H350),, join("_",Template!H350:I350))</f>
        <v>0</v>
      </c>
      <c r="G347" s="14" t="e">
        <f aca="false">join(":",D347,E347,F347)</f>
        <v>#NAME?</v>
      </c>
      <c r="H347" s="14" t="n">
        <f aca="false">IF(ISBLANK(Template!K350),, join("_",Template!K350:L350))</f>
        <v>0</v>
      </c>
      <c r="J347" s="14" t="n">
        <f aca="false">Template!M350</f>
        <v>0</v>
      </c>
      <c r="L347" s="14" t="e">
        <f aca="false">join(":",I347,J347,K347)</f>
        <v>#NAME?</v>
      </c>
      <c r="M347" s="14" t="n">
        <f aca="false">IF(ISBLANK(Template!O350),, join("_",Template!O350:P350))</f>
        <v>0</v>
      </c>
      <c r="O347" s="14" t="n">
        <f aca="false">Template!Q350</f>
        <v>0</v>
      </c>
    </row>
    <row r="348" customFormat="false" ht="15.75" hidden="false" customHeight="false" outlineLevel="0" collapsed="false">
      <c r="A348" s="6" t="n">
        <v>346</v>
      </c>
      <c r="B348" s="14" t="e">
        <f aca="false">join(",",G348,L348,Q348,V348,AA348,AF348,AK348)</f>
        <v>#NAME?</v>
      </c>
      <c r="C348" s="14" t="n">
        <f aca="false">IF(ISBLANK(Template!H351),, join("_",Template!H351:I351))</f>
        <v>0</v>
      </c>
      <c r="G348" s="14" t="e">
        <f aca="false">join(":",D348,E348,F348)</f>
        <v>#NAME?</v>
      </c>
      <c r="H348" s="14" t="n">
        <f aca="false">IF(ISBLANK(Template!K351),, join("_",Template!K351:L351))</f>
        <v>0</v>
      </c>
      <c r="J348" s="14" t="n">
        <f aca="false">Template!M351</f>
        <v>0</v>
      </c>
      <c r="L348" s="14" t="e">
        <f aca="false">join(":",I348,J348,K348)</f>
        <v>#NAME?</v>
      </c>
      <c r="M348" s="14" t="n">
        <f aca="false">IF(ISBLANK(Template!O351),, join("_",Template!O351:P351))</f>
        <v>0</v>
      </c>
      <c r="O348" s="14" t="n">
        <f aca="false">Template!Q351</f>
        <v>0</v>
      </c>
    </row>
    <row r="349" customFormat="false" ht="15.75" hidden="false" customHeight="false" outlineLevel="0" collapsed="false">
      <c r="A349" s="6" t="n">
        <v>347</v>
      </c>
      <c r="B349" s="14" t="e">
        <f aca="false">join(",",G349,L349,Q349,V349,AA349,AF349,AK349)</f>
        <v>#NAME?</v>
      </c>
      <c r="C349" s="14" t="n">
        <f aca="false">IF(ISBLANK(Template!H352),, join("_",Template!H352:I352))</f>
        <v>0</v>
      </c>
      <c r="G349" s="14" t="e">
        <f aca="false">join(":",D349,E349,F349)</f>
        <v>#NAME?</v>
      </c>
      <c r="H349" s="14" t="n">
        <f aca="false">IF(ISBLANK(Template!K352),, join("_",Template!K352:L352))</f>
        <v>0</v>
      </c>
      <c r="J349" s="14" t="n">
        <f aca="false">Template!M352</f>
        <v>0</v>
      </c>
      <c r="L349" s="14" t="e">
        <f aca="false">join(":",I349,J349,K349)</f>
        <v>#NAME?</v>
      </c>
      <c r="M349" s="14" t="n">
        <f aca="false">IF(ISBLANK(Template!O352),, join("_",Template!O352:P352))</f>
        <v>0</v>
      </c>
      <c r="O349" s="14" t="n">
        <f aca="false">Template!Q352</f>
        <v>0</v>
      </c>
    </row>
    <row r="350" customFormat="false" ht="15.75" hidden="false" customHeight="false" outlineLevel="0" collapsed="false">
      <c r="A350" s="6" t="n">
        <v>348</v>
      </c>
      <c r="B350" s="14" t="e">
        <f aca="false">join(",",G350,L350,Q350,V350,AA350,AF350,AK350)</f>
        <v>#NAME?</v>
      </c>
      <c r="C350" s="14" t="n">
        <f aca="false">IF(ISBLANK(Template!H353),, join("_",Template!H353:I353))</f>
        <v>0</v>
      </c>
      <c r="G350" s="14" t="e">
        <f aca="false">join(":",D350,E350,F350)</f>
        <v>#NAME?</v>
      </c>
      <c r="H350" s="14" t="n">
        <f aca="false">IF(ISBLANK(Template!K353),, join("_",Template!K353:L353))</f>
        <v>0</v>
      </c>
      <c r="J350" s="14" t="n">
        <f aca="false">Template!M353</f>
        <v>0</v>
      </c>
      <c r="L350" s="14" t="e">
        <f aca="false">join(":",I350,J350,K350)</f>
        <v>#NAME?</v>
      </c>
      <c r="M350" s="14" t="n">
        <f aca="false">IF(ISBLANK(Template!O353),, join("_",Template!O353:P353))</f>
        <v>0</v>
      </c>
      <c r="O350" s="14" t="n">
        <f aca="false">Template!Q353</f>
        <v>0</v>
      </c>
    </row>
    <row r="351" customFormat="false" ht="15.75" hidden="false" customHeight="false" outlineLevel="0" collapsed="false">
      <c r="A351" s="6" t="n">
        <v>349</v>
      </c>
      <c r="B351" s="14" t="e">
        <f aca="false">join(",",G351,L351,Q351,V351,AA351,AF351,AK351)</f>
        <v>#NAME?</v>
      </c>
      <c r="C351" s="14" t="n">
        <f aca="false">IF(ISBLANK(Template!H354),, join("_",Template!H354:I354))</f>
        <v>0</v>
      </c>
      <c r="G351" s="14" t="e">
        <f aca="false">join(":",D351,E351,F351)</f>
        <v>#NAME?</v>
      </c>
      <c r="H351" s="14" t="n">
        <f aca="false">IF(ISBLANK(Template!K354),, join("_",Template!K354:L354))</f>
        <v>0</v>
      </c>
      <c r="J351" s="14" t="n">
        <f aca="false">Template!M354</f>
        <v>0</v>
      </c>
      <c r="L351" s="14" t="e">
        <f aca="false">join(":",I351,J351,K351)</f>
        <v>#NAME?</v>
      </c>
      <c r="M351" s="14" t="n">
        <f aca="false">IF(ISBLANK(Template!O354),, join("_",Template!O354:P354))</f>
        <v>0</v>
      </c>
      <c r="O351" s="14" t="n">
        <f aca="false">Template!Q354</f>
        <v>0</v>
      </c>
    </row>
    <row r="352" customFormat="false" ht="15.75" hidden="false" customHeight="false" outlineLevel="0" collapsed="false">
      <c r="A352" s="6" t="n">
        <v>350</v>
      </c>
      <c r="B352" s="14" t="e">
        <f aca="false">join(",",G352,L352,Q352,V352,AA352,AF352,AK352)</f>
        <v>#NAME?</v>
      </c>
      <c r="C352" s="14" t="n">
        <f aca="false">IF(ISBLANK(Template!H355),, join("_",Template!H355:I355))</f>
        <v>0</v>
      </c>
      <c r="G352" s="14" t="e">
        <f aca="false">join(":",D352,E352,F352)</f>
        <v>#NAME?</v>
      </c>
      <c r="H352" s="14" t="n">
        <f aca="false">IF(ISBLANK(Template!K355),, join("_",Template!K355:L355))</f>
        <v>0</v>
      </c>
      <c r="J352" s="14" t="n">
        <f aca="false">Template!M355</f>
        <v>0</v>
      </c>
      <c r="L352" s="14" t="e">
        <f aca="false">join(":",I352,J352,K352)</f>
        <v>#NAME?</v>
      </c>
      <c r="M352" s="14" t="n">
        <f aca="false">IF(ISBLANK(Template!O355),, join("_",Template!O355:P355))</f>
        <v>0</v>
      </c>
      <c r="O352" s="14" t="n">
        <f aca="false">Template!Q355</f>
        <v>0</v>
      </c>
    </row>
    <row r="353" customFormat="false" ht="15.75" hidden="false" customHeight="false" outlineLevel="0" collapsed="false">
      <c r="A353" s="6" t="n">
        <v>351</v>
      </c>
      <c r="B353" s="14" t="e">
        <f aca="false">join(",",G353,L353,Q353,V353,AA353,AF353,AK353)</f>
        <v>#NAME?</v>
      </c>
      <c r="C353" s="14" t="n">
        <f aca="false">IF(ISBLANK(Template!H356),, join("_",Template!H356:I356))</f>
        <v>0</v>
      </c>
      <c r="G353" s="14" t="e">
        <f aca="false">join(":",D353,E353,F353)</f>
        <v>#NAME?</v>
      </c>
      <c r="H353" s="14" t="n">
        <f aca="false">IF(ISBLANK(Template!K356),, join("_",Template!K356:L356))</f>
        <v>0</v>
      </c>
      <c r="J353" s="14" t="n">
        <f aca="false">Template!M356</f>
        <v>0</v>
      </c>
      <c r="L353" s="14" t="e">
        <f aca="false">join(":",I353,J353,K353)</f>
        <v>#NAME?</v>
      </c>
      <c r="M353" s="14" t="n">
        <f aca="false">IF(ISBLANK(Template!O356),, join("_",Template!O356:P356))</f>
        <v>0</v>
      </c>
      <c r="O353" s="14" t="n">
        <f aca="false">Template!Q356</f>
        <v>0</v>
      </c>
    </row>
    <row r="354" customFormat="false" ht="15.75" hidden="false" customHeight="false" outlineLevel="0" collapsed="false">
      <c r="A354" s="6" t="n">
        <v>352</v>
      </c>
      <c r="B354" s="14" t="e">
        <f aca="false">join(",",G354,L354,Q354,V354,AA354,AF354,AK354)</f>
        <v>#NAME?</v>
      </c>
      <c r="C354" s="14" t="n">
        <f aca="false">IF(ISBLANK(Template!H357),, join("_",Template!H357:I357))</f>
        <v>0</v>
      </c>
      <c r="G354" s="14" t="e">
        <f aca="false">join(":",D354,E354,F354)</f>
        <v>#NAME?</v>
      </c>
      <c r="H354" s="14" t="n">
        <f aca="false">IF(ISBLANK(Template!K357),, join("_",Template!K357:L357))</f>
        <v>0</v>
      </c>
      <c r="J354" s="14" t="n">
        <f aca="false">Template!M357</f>
        <v>0</v>
      </c>
      <c r="L354" s="14" t="e">
        <f aca="false">join(":",I354,J354,K354)</f>
        <v>#NAME?</v>
      </c>
      <c r="M354" s="14" t="n">
        <f aca="false">IF(ISBLANK(Template!O357),, join("_",Template!O357:P357))</f>
        <v>0</v>
      </c>
      <c r="O354" s="14" t="n">
        <f aca="false">Template!Q357</f>
        <v>0</v>
      </c>
    </row>
    <row r="355" customFormat="false" ht="15.75" hidden="false" customHeight="false" outlineLevel="0" collapsed="false">
      <c r="A355" s="6" t="n">
        <v>353</v>
      </c>
      <c r="B355" s="14" t="e">
        <f aca="false">join(",",G355,L355,Q355,V355,AA355,AF355,AK355)</f>
        <v>#NAME?</v>
      </c>
      <c r="C355" s="14" t="n">
        <f aca="false">IF(ISBLANK(Template!H358),, join("_",Template!H358:I358))</f>
        <v>0</v>
      </c>
      <c r="G355" s="14" t="e">
        <f aca="false">join(":",D355,E355,F355)</f>
        <v>#NAME?</v>
      </c>
      <c r="H355" s="14" t="n">
        <f aca="false">IF(ISBLANK(Template!K358),, join("_",Template!K358:L358))</f>
        <v>0</v>
      </c>
      <c r="J355" s="14" t="n">
        <f aca="false">Template!M358</f>
        <v>0</v>
      </c>
      <c r="L355" s="14" t="e">
        <f aca="false">join(":",I355,J355,K355)</f>
        <v>#NAME?</v>
      </c>
      <c r="M355" s="14" t="n">
        <f aca="false">IF(ISBLANK(Template!O358),, join("_",Template!O358:P358))</f>
        <v>0</v>
      </c>
      <c r="O355" s="14" t="n">
        <f aca="false">Template!Q358</f>
        <v>0</v>
      </c>
    </row>
    <row r="356" customFormat="false" ht="15.75" hidden="false" customHeight="false" outlineLevel="0" collapsed="false">
      <c r="A356" s="6" t="n">
        <v>354</v>
      </c>
      <c r="B356" s="14" t="e">
        <f aca="false">join(",",G356,L356,Q356,V356,AA356,AF356,AK356)</f>
        <v>#NAME?</v>
      </c>
      <c r="C356" s="14" t="n">
        <f aca="false">IF(ISBLANK(Template!H359),, join("_",Template!H359:I359))</f>
        <v>0</v>
      </c>
      <c r="G356" s="14" t="e">
        <f aca="false">join(":",D356,E356,F356)</f>
        <v>#NAME?</v>
      </c>
      <c r="H356" s="14" t="n">
        <f aca="false">IF(ISBLANK(Template!K359),, join("_",Template!K359:L359))</f>
        <v>0</v>
      </c>
      <c r="J356" s="14" t="n">
        <f aca="false">Template!M359</f>
        <v>0</v>
      </c>
      <c r="L356" s="14" t="e">
        <f aca="false">join(":",I356,J356,K356)</f>
        <v>#NAME?</v>
      </c>
      <c r="M356" s="14" t="n">
        <f aca="false">IF(ISBLANK(Template!O359),, join("_",Template!O359:P359))</f>
        <v>0</v>
      </c>
      <c r="O356" s="14" t="n">
        <f aca="false">Template!Q359</f>
        <v>0</v>
      </c>
    </row>
    <row r="357" customFormat="false" ht="15.75" hidden="false" customHeight="false" outlineLevel="0" collapsed="false">
      <c r="A357" s="6" t="n">
        <v>355</v>
      </c>
      <c r="B357" s="14" t="e">
        <f aca="false">join(",",G357,L357,Q357,V357,AA357,AF357,AK357)</f>
        <v>#NAME?</v>
      </c>
      <c r="C357" s="14" t="n">
        <f aca="false">IF(ISBLANK(Template!H360),, join("_",Template!H360:I360))</f>
        <v>0</v>
      </c>
      <c r="G357" s="14" t="e">
        <f aca="false">join(":",D357,E357,F357)</f>
        <v>#NAME?</v>
      </c>
      <c r="H357" s="14" t="n">
        <f aca="false">IF(ISBLANK(Template!K360),, join("_",Template!K360:L360))</f>
        <v>0</v>
      </c>
      <c r="J357" s="14" t="n">
        <f aca="false">Template!M360</f>
        <v>0</v>
      </c>
      <c r="L357" s="14" t="e">
        <f aca="false">join(":",I357,J357,K357)</f>
        <v>#NAME?</v>
      </c>
      <c r="M357" s="14" t="n">
        <f aca="false">IF(ISBLANK(Template!O360),, join("_",Template!O360:P360))</f>
        <v>0</v>
      </c>
      <c r="O357" s="14" t="n">
        <f aca="false">Template!Q360</f>
        <v>0</v>
      </c>
    </row>
    <row r="358" customFormat="false" ht="15.75" hidden="false" customHeight="false" outlineLevel="0" collapsed="false">
      <c r="A358" s="6" t="n">
        <v>356</v>
      </c>
      <c r="B358" s="14" t="e">
        <f aca="false">join(",",G358,L358,Q358,V358,AA358,AF358,AK358)</f>
        <v>#NAME?</v>
      </c>
      <c r="C358" s="14" t="n">
        <f aca="false">IF(ISBLANK(Template!H361),, join("_",Template!H361:I361))</f>
        <v>0</v>
      </c>
      <c r="G358" s="14" t="e">
        <f aca="false">join(":",D358,E358,F358)</f>
        <v>#NAME?</v>
      </c>
      <c r="H358" s="14" t="n">
        <f aca="false">IF(ISBLANK(Template!K361),, join("_",Template!K361:L361))</f>
        <v>0</v>
      </c>
      <c r="J358" s="14" t="n">
        <f aca="false">Template!M361</f>
        <v>0</v>
      </c>
      <c r="L358" s="14" t="e">
        <f aca="false">join(":",I358,J358,K358)</f>
        <v>#NAME?</v>
      </c>
      <c r="M358" s="14" t="n">
        <f aca="false">IF(ISBLANK(Template!O361),, join("_",Template!O361:P361))</f>
        <v>0</v>
      </c>
      <c r="O358" s="14" t="n">
        <f aca="false">Template!Q361</f>
        <v>0</v>
      </c>
    </row>
    <row r="359" customFormat="false" ht="15.75" hidden="false" customHeight="false" outlineLevel="0" collapsed="false">
      <c r="A359" s="6" t="n">
        <v>357</v>
      </c>
      <c r="B359" s="14" t="e">
        <f aca="false">join(",",G359,L359,Q359,V359,AA359,AF359,AK359)</f>
        <v>#NAME?</v>
      </c>
      <c r="C359" s="14" t="n">
        <f aca="false">IF(ISBLANK(Template!H362),, join("_",Template!H362:I362))</f>
        <v>0</v>
      </c>
      <c r="G359" s="14" t="e">
        <f aca="false">join(":",D359,E359,F359)</f>
        <v>#NAME?</v>
      </c>
      <c r="H359" s="14" t="n">
        <f aca="false">IF(ISBLANK(Template!K362),, join("_",Template!K362:L362))</f>
        <v>0</v>
      </c>
      <c r="J359" s="14" t="n">
        <f aca="false">Template!M362</f>
        <v>0</v>
      </c>
      <c r="L359" s="14" t="e">
        <f aca="false">join(":",I359,J359,K359)</f>
        <v>#NAME?</v>
      </c>
      <c r="M359" s="14" t="n">
        <f aca="false">IF(ISBLANK(Template!O362),, join("_",Template!O362:P362))</f>
        <v>0</v>
      </c>
      <c r="O359" s="14" t="n">
        <f aca="false">Template!Q362</f>
        <v>0</v>
      </c>
    </row>
    <row r="360" customFormat="false" ht="15.75" hidden="false" customHeight="false" outlineLevel="0" collapsed="false">
      <c r="A360" s="6" t="n">
        <v>358</v>
      </c>
      <c r="B360" s="14" t="e">
        <f aca="false">join(",",G360,L360,Q360,V360,AA360,AF360,AK360)</f>
        <v>#NAME?</v>
      </c>
      <c r="C360" s="14" t="n">
        <f aca="false">IF(ISBLANK(Template!H363),, join("_",Template!H363:I363))</f>
        <v>0</v>
      </c>
      <c r="G360" s="14" t="e">
        <f aca="false">join(":",D360,E360,F360)</f>
        <v>#NAME?</v>
      </c>
      <c r="H360" s="14" t="n">
        <f aca="false">IF(ISBLANK(Template!K363),, join("_",Template!K363:L363))</f>
        <v>0</v>
      </c>
      <c r="J360" s="14" t="n">
        <f aca="false">Template!M363</f>
        <v>0</v>
      </c>
      <c r="L360" s="14" t="e">
        <f aca="false">join(":",I360,J360,K360)</f>
        <v>#NAME?</v>
      </c>
      <c r="M360" s="14" t="n">
        <f aca="false">IF(ISBLANK(Template!O363),, join("_",Template!O363:P363))</f>
        <v>0</v>
      </c>
      <c r="O360" s="14" t="n">
        <f aca="false">Template!Q363</f>
        <v>0</v>
      </c>
    </row>
    <row r="361" customFormat="false" ht="15.75" hidden="false" customHeight="false" outlineLevel="0" collapsed="false">
      <c r="A361" s="6" t="n">
        <v>359</v>
      </c>
      <c r="B361" s="14" t="e">
        <f aca="false">join(",",G361,L361,Q361,V361,AA361,AF361,AK361)</f>
        <v>#NAME?</v>
      </c>
      <c r="C361" s="14" t="n">
        <f aca="false">IF(ISBLANK(Template!H364),, join("_",Template!H364:I364))</f>
        <v>0</v>
      </c>
      <c r="G361" s="14" t="e">
        <f aca="false">join(":",D361,E361,F361)</f>
        <v>#NAME?</v>
      </c>
      <c r="H361" s="14" t="n">
        <f aca="false">IF(ISBLANK(Template!K364),, join("_",Template!K364:L364))</f>
        <v>0</v>
      </c>
      <c r="J361" s="14" t="n">
        <f aca="false">Template!M364</f>
        <v>0</v>
      </c>
      <c r="L361" s="14" t="e">
        <f aca="false">join(":",I361,J361,K361)</f>
        <v>#NAME?</v>
      </c>
      <c r="M361" s="14" t="n">
        <f aca="false">IF(ISBLANK(Template!O364),, join("_",Template!O364:P364))</f>
        <v>0</v>
      </c>
      <c r="O361" s="14" t="n">
        <f aca="false">Template!Q364</f>
        <v>0</v>
      </c>
    </row>
    <row r="362" customFormat="false" ht="15.75" hidden="false" customHeight="false" outlineLevel="0" collapsed="false">
      <c r="A362" s="6" t="n">
        <v>360</v>
      </c>
      <c r="B362" s="14" t="e">
        <f aca="false">join(",",G362,L362,Q362,V362,AA362,AF362,AK362)</f>
        <v>#NAME?</v>
      </c>
      <c r="C362" s="14" t="n">
        <f aca="false">IF(ISBLANK(Template!H365),, join("_",Template!H365:I365))</f>
        <v>0</v>
      </c>
      <c r="G362" s="14" t="e">
        <f aca="false">join(":",D362,E362,F362)</f>
        <v>#NAME?</v>
      </c>
      <c r="H362" s="14" t="n">
        <f aca="false">IF(ISBLANK(Template!K365),, join("_",Template!K365:L365))</f>
        <v>0</v>
      </c>
      <c r="J362" s="14" t="n">
        <f aca="false">Template!M365</f>
        <v>0</v>
      </c>
      <c r="L362" s="14" t="e">
        <f aca="false">join(":",I362,J362,K362)</f>
        <v>#NAME?</v>
      </c>
      <c r="M362" s="14" t="n">
        <f aca="false">IF(ISBLANK(Template!O365),, join("_",Template!O365:P365))</f>
        <v>0</v>
      </c>
      <c r="O362" s="14" t="n">
        <f aca="false">Template!Q365</f>
        <v>0</v>
      </c>
    </row>
    <row r="363" customFormat="false" ht="15.75" hidden="false" customHeight="false" outlineLevel="0" collapsed="false">
      <c r="A363" s="6" t="n">
        <v>361</v>
      </c>
      <c r="B363" s="14" t="e">
        <f aca="false">join(",",G363,L363,Q363,V363,AA363,AF363,AK363)</f>
        <v>#NAME?</v>
      </c>
      <c r="C363" s="14" t="n">
        <f aca="false">IF(ISBLANK(Template!H366),, join("_",Template!H366:I366))</f>
        <v>0</v>
      </c>
      <c r="G363" s="14" t="e">
        <f aca="false">join(":",D363,E363,F363)</f>
        <v>#NAME?</v>
      </c>
      <c r="H363" s="14" t="n">
        <f aca="false">IF(ISBLANK(Template!K366),, join("_",Template!K366:L366))</f>
        <v>0</v>
      </c>
      <c r="J363" s="14" t="n">
        <f aca="false">Template!M366</f>
        <v>0</v>
      </c>
      <c r="L363" s="14" t="e">
        <f aca="false">join(":",I363,J363,K363)</f>
        <v>#NAME?</v>
      </c>
      <c r="M363" s="14" t="n">
        <f aca="false">IF(ISBLANK(Template!O366),, join("_",Template!O366:P366))</f>
        <v>0</v>
      </c>
      <c r="O363" s="14" t="n">
        <f aca="false">Template!Q366</f>
        <v>0</v>
      </c>
    </row>
    <row r="364" customFormat="false" ht="15.75" hidden="false" customHeight="false" outlineLevel="0" collapsed="false">
      <c r="A364" s="6" t="n">
        <v>362</v>
      </c>
      <c r="B364" s="14" t="e">
        <f aca="false">join(",",G364,L364,Q364,V364,AA364,AF364,AK364)</f>
        <v>#NAME?</v>
      </c>
      <c r="C364" s="14" t="n">
        <f aca="false">IF(ISBLANK(Template!H367),, join("_",Template!H367:I367))</f>
        <v>0</v>
      </c>
      <c r="G364" s="14" t="e">
        <f aca="false">join(":",D364,E364,F364)</f>
        <v>#NAME?</v>
      </c>
      <c r="H364" s="14" t="n">
        <f aca="false">IF(ISBLANK(Template!K367),, join("_",Template!K367:L367))</f>
        <v>0</v>
      </c>
      <c r="J364" s="14" t="n">
        <f aca="false">Template!M367</f>
        <v>0</v>
      </c>
      <c r="L364" s="14" t="e">
        <f aca="false">join(":",I364,J364,K364)</f>
        <v>#NAME?</v>
      </c>
      <c r="M364" s="14" t="n">
        <f aca="false">IF(ISBLANK(Template!O367),, join("_",Template!O367:P367))</f>
        <v>0</v>
      </c>
      <c r="O364" s="14" t="n">
        <f aca="false">Template!Q367</f>
        <v>0</v>
      </c>
    </row>
    <row r="365" customFormat="false" ht="15.75" hidden="false" customHeight="false" outlineLevel="0" collapsed="false">
      <c r="A365" s="6" t="n">
        <v>363</v>
      </c>
      <c r="B365" s="14" t="e">
        <f aca="false">join(",",G365,L365,Q365,V365,AA365,AF365,AK365)</f>
        <v>#NAME?</v>
      </c>
      <c r="C365" s="14" t="n">
        <f aca="false">IF(ISBLANK(Template!H368),, join("_",Template!H368:I368))</f>
        <v>0</v>
      </c>
      <c r="G365" s="14" t="e">
        <f aca="false">join(":",D365,E365,F365)</f>
        <v>#NAME?</v>
      </c>
      <c r="H365" s="14" t="n">
        <f aca="false">IF(ISBLANK(Template!K368),, join("_",Template!K368:L368))</f>
        <v>0</v>
      </c>
      <c r="J365" s="14" t="n">
        <f aca="false">Template!M368</f>
        <v>0</v>
      </c>
      <c r="L365" s="14" t="e">
        <f aca="false">join(":",I365,J365,K365)</f>
        <v>#NAME?</v>
      </c>
      <c r="M365" s="14" t="n">
        <f aca="false">IF(ISBLANK(Template!O368),, join("_",Template!O368:P368))</f>
        <v>0</v>
      </c>
      <c r="O365" s="14" t="n">
        <f aca="false">Template!Q368</f>
        <v>0</v>
      </c>
    </row>
    <row r="366" customFormat="false" ht="15.75" hidden="false" customHeight="false" outlineLevel="0" collapsed="false">
      <c r="A366" s="6" t="n">
        <v>364</v>
      </c>
      <c r="B366" s="14" t="e">
        <f aca="false">join(",",G366,L366,Q366,V366,AA366,AF366,AK366)</f>
        <v>#NAME?</v>
      </c>
      <c r="C366" s="14" t="n">
        <f aca="false">IF(ISBLANK(Template!H369),, join("_",Template!H369:I369))</f>
        <v>0</v>
      </c>
      <c r="G366" s="14" t="e">
        <f aca="false">join(":",D366,E366,F366)</f>
        <v>#NAME?</v>
      </c>
      <c r="H366" s="14" t="n">
        <f aca="false">IF(ISBLANK(Template!K369),, join("_",Template!K369:L369))</f>
        <v>0</v>
      </c>
      <c r="J366" s="14" t="n">
        <f aca="false">Template!M369</f>
        <v>0</v>
      </c>
      <c r="L366" s="14" t="e">
        <f aca="false">join(":",I366,J366,K366)</f>
        <v>#NAME?</v>
      </c>
      <c r="M366" s="14" t="n">
        <f aca="false">IF(ISBLANK(Template!O369),, join("_",Template!O369:P369))</f>
        <v>0</v>
      </c>
      <c r="O366" s="14" t="n">
        <f aca="false">Template!Q369</f>
        <v>0</v>
      </c>
    </row>
    <row r="367" customFormat="false" ht="15.75" hidden="false" customHeight="false" outlineLevel="0" collapsed="false">
      <c r="A367" s="6" t="n">
        <v>365</v>
      </c>
      <c r="B367" s="14" t="e">
        <f aca="false">join(",",G367,L367,Q367,V367,AA367,AF367,AK367)</f>
        <v>#NAME?</v>
      </c>
      <c r="C367" s="14" t="n">
        <f aca="false">IF(ISBLANK(Template!H370),, join("_",Template!H370:I370))</f>
        <v>0</v>
      </c>
      <c r="G367" s="14" t="e">
        <f aca="false">join(":",D367,E367,F367)</f>
        <v>#NAME?</v>
      </c>
      <c r="H367" s="14" t="n">
        <f aca="false">IF(ISBLANK(Template!K370),, join("_",Template!K370:L370))</f>
        <v>0</v>
      </c>
      <c r="J367" s="14" t="n">
        <f aca="false">Template!M370</f>
        <v>0</v>
      </c>
      <c r="L367" s="14" t="e">
        <f aca="false">join(":",I367,J367,K367)</f>
        <v>#NAME?</v>
      </c>
      <c r="M367" s="14" t="n">
        <f aca="false">IF(ISBLANK(Template!O370),, join("_",Template!O370:P370))</f>
        <v>0</v>
      </c>
      <c r="O367" s="14" t="n">
        <f aca="false">Template!Q370</f>
        <v>0</v>
      </c>
    </row>
    <row r="368" customFormat="false" ht="15.75" hidden="false" customHeight="false" outlineLevel="0" collapsed="false">
      <c r="A368" s="6" t="n">
        <v>366</v>
      </c>
      <c r="B368" s="14" t="e">
        <f aca="false">join(",",G368,L368,Q368,V368,AA368,AF368,AK368)</f>
        <v>#NAME?</v>
      </c>
      <c r="C368" s="14" t="n">
        <f aca="false">IF(ISBLANK(Template!H371),, join("_",Template!H371:I371))</f>
        <v>0</v>
      </c>
      <c r="G368" s="14" t="e">
        <f aca="false">join(":",D368,E368,F368)</f>
        <v>#NAME?</v>
      </c>
      <c r="H368" s="14" t="n">
        <f aca="false">IF(ISBLANK(Template!K371),, join("_",Template!K371:L371))</f>
        <v>0</v>
      </c>
      <c r="J368" s="14" t="n">
        <f aca="false">Template!M371</f>
        <v>0</v>
      </c>
      <c r="L368" s="14" t="e">
        <f aca="false">join(":",I368,J368,K368)</f>
        <v>#NAME?</v>
      </c>
      <c r="M368" s="14" t="n">
        <f aca="false">IF(ISBLANK(Template!O371),, join("_",Template!O371:P371))</f>
        <v>0</v>
      </c>
      <c r="O368" s="14" t="n">
        <f aca="false">Template!Q371</f>
        <v>0</v>
      </c>
    </row>
    <row r="369" customFormat="false" ht="15.75" hidden="false" customHeight="false" outlineLevel="0" collapsed="false">
      <c r="A369" s="6" t="n">
        <v>367</v>
      </c>
      <c r="B369" s="14" t="e">
        <f aca="false">join(",",G369,L369,Q369,V369,AA369,AF369,AK369)</f>
        <v>#NAME?</v>
      </c>
      <c r="C369" s="14" t="n">
        <f aca="false">IF(ISBLANK(Template!H372),, join("_",Template!H372:I372))</f>
        <v>0</v>
      </c>
      <c r="G369" s="14" t="e">
        <f aca="false">join(":",D369,E369,F369)</f>
        <v>#NAME?</v>
      </c>
      <c r="H369" s="14" t="n">
        <f aca="false">IF(ISBLANK(Template!K372),, join("_",Template!K372:L372))</f>
        <v>0</v>
      </c>
      <c r="J369" s="14" t="n">
        <f aca="false">Template!M372</f>
        <v>0</v>
      </c>
      <c r="L369" s="14" t="e">
        <f aca="false">join(":",I369,J369,K369)</f>
        <v>#NAME?</v>
      </c>
      <c r="M369" s="14" t="n">
        <f aca="false">IF(ISBLANK(Template!O372),, join("_",Template!O372:P372))</f>
        <v>0</v>
      </c>
      <c r="O369" s="14" t="n">
        <f aca="false">Template!Q372</f>
        <v>0</v>
      </c>
    </row>
    <row r="370" customFormat="false" ht="15.75" hidden="false" customHeight="false" outlineLevel="0" collapsed="false">
      <c r="A370" s="6" t="n">
        <v>368</v>
      </c>
      <c r="B370" s="14" t="e">
        <f aca="false">join(",",G370,L370,Q370,V370,AA370,AF370,AK370)</f>
        <v>#NAME?</v>
      </c>
      <c r="C370" s="14" t="n">
        <f aca="false">IF(ISBLANK(Template!H373),, join("_",Template!H373:I373))</f>
        <v>0</v>
      </c>
      <c r="G370" s="14" t="e">
        <f aca="false">join(":",D370,E370,F370)</f>
        <v>#NAME?</v>
      </c>
      <c r="H370" s="14" t="n">
        <f aca="false">IF(ISBLANK(Template!K373),, join("_",Template!K373:L373))</f>
        <v>0</v>
      </c>
      <c r="J370" s="14" t="n">
        <f aca="false">Template!M373</f>
        <v>0</v>
      </c>
      <c r="L370" s="14" t="e">
        <f aca="false">join(":",I370,J370,K370)</f>
        <v>#NAME?</v>
      </c>
      <c r="M370" s="14" t="n">
        <f aca="false">IF(ISBLANK(Template!O373),, join("_",Template!O373:P373))</f>
        <v>0</v>
      </c>
      <c r="O370" s="14" t="n">
        <f aca="false">Template!Q373</f>
        <v>0</v>
      </c>
    </row>
    <row r="371" customFormat="false" ht="15.75" hidden="false" customHeight="false" outlineLevel="0" collapsed="false">
      <c r="A371" s="6" t="n">
        <v>369</v>
      </c>
      <c r="B371" s="14" t="e">
        <f aca="false">join(",",G371,L371,Q371,V371,AA371,AF371,AK371)</f>
        <v>#NAME?</v>
      </c>
      <c r="C371" s="14" t="n">
        <f aca="false">IF(ISBLANK(Template!H374),, join("_",Template!H374:I374))</f>
        <v>0</v>
      </c>
      <c r="G371" s="14" t="e">
        <f aca="false">join(":",D371,E371,F371)</f>
        <v>#NAME?</v>
      </c>
      <c r="H371" s="14" t="n">
        <f aca="false">IF(ISBLANK(Template!K374),, join("_",Template!K374:L374))</f>
        <v>0</v>
      </c>
      <c r="J371" s="14" t="n">
        <f aca="false">Template!M374</f>
        <v>0</v>
      </c>
      <c r="L371" s="14" t="e">
        <f aca="false">join(":",I371,J371,K371)</f>
        <v>#NAME?</v>
      </c>
      <c r="M371" s="14" t="n">
        <f aca="false">IF(ISBLANK(Template!O374),, join("_",Template!O374:P374))</f>
        <v>0</v>
      </c>
      <c r="O371" s="14" t="n">
        <f aca="false">Template!Q374</f>
        <v>0</v>
      </c>
    </row>
    <row r="372" customFormat="false" ht="15.75" hidden="false" customHeight="false" outlineLevel="0" collapsed="false">
      <c r="A372" s="6" t="n">
        <v>370</v>
      </c>
      <c r="B372" s="14" t="e">
        <f aca="false">join(",",G372,L372,Q372,V372,AA372,AF372,AK372)</f>
        <v>#NAME?</v>
      </c>
      <c r="C372" s="14" t="n">
        <f aca="false">IF(ISBLANK(Template!H375),, join("_",Template!H375:I375))</f>
        <v>0</v>
      </c>
      <c r="G372" s="14" t="e">
        <f aca="false">join(":",D372,E372,F372)</f>
        <v>#NAME?</v>
      </c>
      <c r="H372" s="14" t="n">
        <f aca="false">IF(ISBLANK(Template!K375),, join("_",Template!K375:L375))</f>
        <v>0</v>
      </c>
      <c r="J372" s="14" t="n">
        <f aca="false">Template!M375</f>
        <v>0</v>
      </c>
      <c r="L372" s="14" t="e">
        <f aca="false">join(":",I372,J372,K372)</f>
        <v>#NAME?</v>
      </c>
      <c r="M372" s="14" t="n">
        <f aca="false">IF(ISBLANK(Template!O375),, join("_",Template!O375:P375))</f>
        <v>0</v>
      </c>
      <c r="O372" s="14" t="n">
        <f aca="false">Template!Q375</f>
        <v>0</v>
      </c>
    </row>
    <row r="373" customFormat="false" ht="15.75" hidden="false" customHeight="false" outlineLevel="0" collapsed="false">
      <c r="A373" s="6" t="n">
        <v>371</v>
      </c>
      <c r="B373" s="14" t="e">
        <f aca="false">join(",",G373,L373,Q373,V373,AA373,AF373,AK373)</f>
        <v>#NAME?</v>
      </c>
      <c r="C373" s="14" t="n">
        <f aca="false">IF(ISBLANK(Template!H376),, join("_",Template!H376:I376))</f>
        <v>0</v>
      </c>
      <c r="G373" s="14" t="e">
        <f aca="false">join(":",D373,E373,F373)</f>
        <v>#NAME?</v>
      </c>
      <c r="H373" s="14" t="n">
        <f aca="false">IF(ISBLANK(Template!K376),, join("_",Template!K376:L376))</f>
        <v>0</v>
      </c>
      <c r="J373" s="14" t="n">
        <f aca="false">Template!M376</f>
        <v>0</v>
      </c>
      <c r="L373" s="14" t="e">
        <f aca="false">join(":",I373,J373,K373)</f>
        <v>#NAME?</v>
      </c>
      <c r="M373" s="14" t="n">
        <f aca="false">IF(ISBLANK(Template!O376),, join("_",Template!O376:P376))</f>
        <v>0</v>
      </c>
      <c r="O373" s="14" t="n">
        <f aca="false">Template!Q376</f>
        <v>0</v>
      </c>
    </row>
    <row r="374" customFormat="false" ht="15.75" hidden="false" customHeight="false" outlineLevel="0" collapsed="false">
      <c r="A374" s="6" t="n">
        <v>372</v>
      </c>
      <c r="B374" s="14" t="e">
        <f aca="false">join(",",G374,L374,Q374,V374,AA374,AF374,AK374)</f>
        <v>#NAME?</v>
      </c>
      <c r="C374" s="14" t="n">
        <f aca="false">IF(ISBLANK(Template!H377),, join("_",Template!H377:I377))</f>
        <v>0</v>
      </c>
      <c r="G374" s="14" t="e">
        <f aca="false">join(":",D374,E374,F374)</f>
        <v>#NAME?</v>
      </c>
      <c r="H374" s="14" t="n">
        <f aca="false">IF(ISBLANK(Template!K377),, join("_",Template!K377:L377))</f>
        <v>0</v>
      </c>
      <c r="J374" s="14" t="n">
        <f aca="false">Template!M377</f>
        <v>0</v>
      </c>
      <c r="L374" s="14" t="e">
        <f aca="false">join(":",I374,J374,K374)</f>
        <v>#NAME?</v>
      </c>
      <c r="M374" s="14" t="n">
        <f aca="false">IF(ISBLANK(Template!O377),, join("_",Template!O377:P377))</f>
        <v>0</v>
      </c>
      <c r="O374" s="14" t="n">
        <f aca="false">Template!Q377</f>
        <v>0</v>
      </c>
    </row>
    <row r="375" customFormat="false" ht="15.75" hidden="false" customHeight="false" outlineLevel="0" collapsed="false">
      <c r="A375" s="6" t="n">
        <v>373</v>
      </c>
      <c r="B375" s="14" t="e">
        <f aca="false">join(",",G375,L375,Q375,V375,AA375,AF375,AK375)</f>
        <v>#NAME?</v>
      </c>
      <c r="C375" s="14" t="n">
        <f aca="false">IF(ISBLANK(Template!H378),, join("_",Template!H378:I378))</f>
        <v>0</v>
      </c>
      <c r="G375" s="14" t="e">
        <f aca="false">join(":",D375,E375,F375)</f>
        <v>#NAME?</v>
      </c>
      <c r="H375" s="14" t="n">
        <f aca="false">IF(ISBLANK(Template!K378),, join("_",Template!K378:L378))</f>
        <v>0</v>
      </c>
      <c r="J375" s="14" t="n">
        <f aca="false">Template!M378</f>
        <v>0</v>
      </c>
      <c r="L375" s="14" t="e">
        <f aca="false">join(":",I375,J375,K375)</f>
        <v>#NAME?</v>
      </c>
      <c r="M375" s="14" t="n">
        <f aca="false">IF(ISBLANK(Template!O378),, join("_",Template!O378:P378))</f>
        <v>0</v>
      </c>
      <c r="O375" s="14" t="n">
        <f aca="false">Template!Q378</f>
        <v>0</v>
      </c>
    </row>
    <row r="376" customFormat="false" ht="15.75" hidden="false" customHeight="false" outlineLevel="0" collapsed="false">
      <c r="A376" s="6" t="n">
        <v>374</v>
      </c>
      <c r="B376" s="14" t="e">
        <f aca="false">join(",",G376,L376,Q376,V376,AA376,AF376,AK376)</f>
        <v>#NAME?</v>
      </c>
      <c r="C376" s="14" t="n">
        <f aca="false">IF(ISBLANK(Template!H379),, join("_",Template!H379:I379))</f>
        <v>0</v>
      </c>
      <c r="G376" s="14" t="e">
        <f aca="false">join(":",D376,E376,F376)</f>
        <v>#NAME?</v>
      </c>
      <c r="H376" s="14" t="n">
        <f aca="false">IF(ISBLANK(Template!K379),, join("_",Template!K379:L379))</f>
        <v>0</v>
      </c>
      <c r="J376" s="14" t="n">
        <f aca="false">Template!M379</f>
        <v>0</v>
      </c>
      <c r="L376" s="14" t="e">
        <f aca="false">join(":",I376,J376,K376)</f>
        <v>#NAME?</v>
      </c>
      <c r="M376" s="14" t="n">
        <f aca="false">IF(ISBLANK(Template!O379),, join("_",Template!O379:P379))</f>
        <v>0</v>
      </c>
      <c r="O376" s="14" t="n">
        <f aca="false">Template!Q379</f>
        <v>0</v>
      </c>
    </row>
    <row r="377" customFormat="false" ht="15.75" hidden="false" customHeight="false" outlineLevel="0" collapsed="false">
      <c r="A377" s="6" t="n">
        <v>375</v>
      </c>
      <c r="B377" s="14" t="e">
        <f aca="false">join(",",G377,L377,Q377,V377,AA377,AF377,AK377)</f>
        <v>#NAME?</v>
      </c>
      <c r="C377" s="14" t="n">
        <f aca="false">IF(ISBLANK(Template!H380),, join("_",Template!H380:I380))</f>
        <v>0</v>
      </c>
      <c r="G377" s="14" t="e">
        <f aca="false">join(":",D377,E377,F377)</f>
        <v>#NAME?</v>
      </c>
      <c r="H377" s="14" t="n">
        <f aca="false">IF(ISBLANK(Template!K380),, join("_",Template!K380:L380))</f>
        <v>0</v>
      </c>
      <c r="J377" s="14" t="n">
        <f aca="false">Template!M380</f>
        <v>0</v>
      </c>
      <c r="L377" s="14" t="e">
        <f aca="false">join(":",I377,J377,K377)</f>
        <v>#NAME?</v>
      </c>
      <c r="M377" s="14" t="n">
        <f aca="false">IF(ISBLANK(Template!O380),, join("_",Template!O380:P380))</f>
        <v>0</v>
      </c>
      <c r="O377" s="14" t="n">
        <f aca="false">Template!Q380</f>
        <v>0</v>
      </c>
    </row>
    <row r="378" customFormat="false" ht="15.75" hidden="false" customHeight="false" outlineLevel="0" collapsed="false">
      <c r="A378" s="6" t="n">
        <v>376</v>
      </c>
      <c r="B378" s="14" t="e">
        <f aca="false">join(",",G378,L378,Q378,V378,AA378,AF378,AK378)</f>
        <v>#NAME?</v>
      </c>
      <c r="C378" s="14" t="n">
        <f aca="false">IF(ISBLANK(Template!H381),, join("_",Template!H381:I381))</f>
        <v>0</v>
      </c>
      <c r="G378" s="14" t="e">
        <f aca="false">join(":",D378,E378,F378)</f>
        <v>#NAME?</v>
      </c>
      <c r="H378" s="14" t="n">
        <f aca="false">IF(ISBLANK(Template!K381),, join("_",Template!K381:L381))</f>
        <v>0</v>
      </c>
      <c r="J378" s="14" t="n">
        <f aca="false">Template!M381</f>
        <v>0</v>
      </c>
      <c r="L378" s="14" t="e">
        <f aca="false">join(":",I378,J378,K378)</f>
        <v>#NAME?</v>
      </c>
      <c r="M378" s="14" t="n">
        <f aca="false">IF(ISBLANK(Template!O381),, join("_",Template!O381:P381))</f>
        <v>0</v>
      </c>
      <c r="O378" s="14" t="n">
        <f aca="false">Template!Q381</f>
        <v>0</v>
      </c>
    </row>
    <row r="379" customFormat="false" ht="15.75" hidden="false" customHeight="false" outlineLevel="0" collapsed="false">
      <c r="A379" s="6" t="n">
        <v>377</v>
      </c>
      <c r="B379" s="14" t="e">
        <f aca="false">join(",",G379,L379,Q379,V379,AA379,AF379,AK379)</f>
        <v>#NAME?</v>
      </c>
      <c r="C379" s="14" t="n">
        <f aca="false">IF(ISBLANK(Template!H382),, join("_",Template!H382:I382))</f>
        <v>0</v>
      </c>
      <c r="G379" s="14" t="e">
        <f aca="false">join(":",D379,E379,F379)</f>
        <v>#NAME?</v>
      </c>
      <c r="H379" s="14" t="n">
        <f aca="false">IF(ISBLANK(Template!K382),, join("_",Template!K382:L382))</f>
        <v>0</v>
      </c>
      <c r="J379" s="14" t="n">
        <f aca="false">Template!M382</f>
        <v>0</v>
      </c>
      <c r="L379" s="14" t="e">
        <f aca="false">join(":",I379,J379,K379)</f>
        <v>#NAME?</v>
      </c>
      <c r="M379" s="14" t="n">
        <f aca="false">IF(ISBLANK(Template!O382),, join("_",Template!O382:P382))</f>
        <v>0</v>
      </c>
      <c r="O379" s="14" t="n">
        <f aca="false">Template!Q382</f>
        <v>0</v>
      </c>
    </row>
    <row r="380" customFormat="false" ht="15.75" hidden="false" customHeight="false" outlineLevel="0" collapsed="false">
      <c r="A380" s="6" t="n">
        <v>378</v>
      </c>
      <c r="B380" s="14" t="e">
        <f aca="false">join(",",G380,L380,Q380,V380,AA380,AF380,AK380)</f>
        <v>#NAME?</v>
      </c>
      <c r="C380" s="14" t="n">
        <f aca="false">IF(ISBLANK(Template!H383),, join("_",Template!H383:I383))</f>
        <v>0</v>
      </c>
      <c r="G380" s="14" t="e">
        <f aca="false">join(":",D380,E380,F380)</f>
        <v>#NAME?</v>
      </c>
      <c r="H380" s="14" t="n">
        <f aca="false">IF(ISBLANK(Template!K383),, join("_",Template!K383:L383))</f>
        <v>0</v>
      </c>
      <c r="J380" s="14" t="n">
        <f aca="false">Template!M383</f>
        <v>0</v>
      </c>
      <c r="L380" s="14" t="e">
        <f aca="false">join(":",I380,J380,K380)</f>
        <v>#NAME?</v>
      </c>
      <c r="M380" s="14" t="n">
        <f aca="false">IF(ISBLANK(Template!O383),, join("_",Template!O383:P383))</f>
        <v>0</v>
      </c>
      <c r="O380" s="14" t="n">
        <f aca="false">Template!Q383</f>
        <v>0</v>
      </c>
    </row>
    <row r="381" customFormat="false" ht="15.75" hidden="false" customHeight="false" outlineLevel="0" collapsed="false">
      <c r="A381" s="6" t="n">
        <v>379</v>
      </c>
      <c r="B381" s="14" t="e">
        <f aca="false">join(",",G381,L381,Q381,V381,AA381,AF381,AK381)</f>
        <v>#NAME?</v>
      </c>
      <c r="C381" s="14" t="n">
        <f aca="false">IF(ISBLANK(Template!H384),, join("_",Template!H384:I384))</f>
        <v>0</v>
      </c>
      <c r="G381" s="14" t="e">
        <f aca="false">join(":",D381,E381,F381)</f>
        <v>#NAME?</v>
      </c>
      <c r="H381" s="14" t="n">
        <f aca="false">IF(ISBLANK(Template!K384),, join("_",Template!K384:L384))</f>
        <v>0</v>
      </c>
      <c r="J381" s="14" t="n">
        <f aca="false">Template!M384</f>
        <v>0</v>
      </c>
      <c r="L381" s="14" t="e">
        <f aca="false">join(":",I381,J381,K381)</f>
        <v>#NAME?</v>
      </c>
      <c r="M381" s="14" t="n">
        <f aca="false">IF(ISBLANK(Template!O384),, join("_",Template!O384:P384))</f>
        <v>0</v>
      </c>
      <c r="O381" s="14" t="n">
        <f aca="false">Template!Q384</f>
        <v>0</v>
      </c>
    </row>
    <row r="382" customFormat="false" ht="15.75" hidden="false" customHeight="false" outlineLevel="0" collapsed="false">
      <c r="A382" s="6" t="n">
        <v>380</v>
      </c>
      <c r="B382" s="14" t="e">
        <f aca="false">join(",",G382,L382,Q382,V382,AA382,AF382,AK382)</f>
        <v>#NAME?</v>
      </c>
      <c r="C382" s="14" t="n">
        <f aca="false">IF(ISBLANK(Template!H385),, join("_",Template!H385:I385))</f>
        <v>0</v>
      </c>
      <c r="G382" s="14" t="e">
        <f aca="false">join(":",D382,E382,F382)</f>
        <v>#NAME?</v>
      </c>
      <c r="H382" s="14" t="n">
        <f aca="false">IF(ISBLANK(Template!K385),, join("_",Template!K385:L385))</f>
        <v>0</v>
      </c>
      <c r="J382" s="14" t="n">
        <f aca="false">Template!M385</f>
        <v>0</v>
      </c>
      <c r="L382" s="14" t="e">
        <f aca="false">join(":",I382,J382,K382)</f>
        <v>#NAME?</v>
      </c>
      <c r="M382" s="14" t="n">
        <f aca="false">IF(ISBLANK(Template!O385),, join("_",Template!O385:P385))</f>
        <v>0</v>
      </c>
      <c r="O382" s="14" t="n">
        <f aca="false">Template!Q385</f>
        <v>0</v>
      </c>
    </row>
    <row r="383" customFormat="false" ht="15.75" hidden="false" customHeight="false" outlineLevel="0" collapsed="false">
      <c r="A383" s="6" t="n">
        <v>381</v>
      </c>
      <c r="B383" s="14" t="e">
        <f aca="false">join(",",G383,L383,Q383,V383,AA383,AF383,AK383)</f>
        <v>#NAME?</v>
      </c>
      <c r="C383" s="14" t="n">
        <f aca="false">IF(ISBLANK(Template!H386),, join("_",Template!H386:I386))</f>
        <v>0</v>
      </c>
      <c r="G383" s="14" t="e">
        <f aca="false">join(":",D383,E383,F383)</f>
        <v>#NAME?</v>
      </c>
      <c r="H383" s="14" t="n">
        <f aca="false">IF(ISBLANK(Template!K386),, join("_",Template!K386:L386))</f>
        <v>0</v>
      </c>
      <c r="J383" s="14" t="n">
        <f aca="false">Template!M386</f>
        <v>0</v>
      </c>
      <c r="L383" s="14" t="e">
        <f aca="false">join(":",I383,J383,K383)</f>
        <v>#NAME?</v>
      </c>
      <c r="M383" s="14" t="n">
        <f aca="false">IF(ISBLANK(Template!O386),, join("_",Template!O386:P386))</f>
        <v>0</v>
      </c>
      <c r="O383" s="14" t="n">
        <f aca="false">Template!Q386</f>
        <v>0</v>
      </c>
    </row>
    <row r="384" customFormat="false" ht="15.75" hidden="false" customHeight="false" outlineLevel="0" collapsed="false">
      <c r="A384" s="6" t="n">
        <v>382</v>
      </c>
      <c r="B384" s="14" t="e">
        <f aca="false">join(",",G384,L384,Q384,V384,AA384,AF384,AK384)</f>
        <v>#NAME?</v>
      </c>
      <c r="C384" s="14" t="n">
        <f aca="false">IF(ISBLANK(Template!H387),, join("_",Template!H387:I387))</f>
        <v>0</v>
      </c>
      <c r="G384" s="14" t="e">
        <f aca="false">join(":",D384,E384,F384)</f>
        <v>#NAME?</v>
      </c>
      <c r="H384" s="14" t="n">
        <f aca="false">IF(ISBLANK(Template!K387),, join("_",Template!K387:L387))</f>
        <v>0</v>
      </c>
      <c r="J384" s="14" t="n">
        <f aca="false">Template!M387</f>
        <v>0</v>
      </c>
      <c r="L384" s="14" t="e">
        <f aca="false">join(":",I384,J384,K384)</f>
        <v>#NAME?</v>
      </c>
      <c r="M384" s="14" t="n">
        <f aca="false">IF(ISBLANK(Template!O387),, join("_",Template!O387:P387))</f>
        <v>0</v>
      </c>
      <c r="O384" s="14" t="n">
        <f aca="false">Template!Q387</f>
        <v>0</v>
      </c>
    </row>
    <row r="385" customFormat="false" ht="15.75" hidden="false" customHeight="false" outlineLevel="0" collapsed="false">
      <c r="A385" s="6" t="n">
        <v>383</v>
      </c>
      <c r="B385" s="14" t="e">
        <f aca="false">join(",",G385,L385,Q385,V385,AA385,AF385,AK385)</f>
        <v>#NAME?</v>
      </c>
      <c r="C385" s="14" t="n">
        <f aca="false">IF(ISBLANK(Template!H388),, join("_",Template!H388:I388))</f>
        <v>0</v>
      </c>
      <c r="G385" s="14" t="e">
        <f aca="false">join(":",D385,E385,F385)</f>
        <v>#NAME?</v>
      </c>
      <c r="H385" s="14" t="n">
        <f aca="false">IF(ISBLANK(Template!K388),, join("_",Template!K388:L388))</f>
        <v>0</v>
      </c>
      <c r="J385" s="14" t="n">
        <f aca="false">Template!M388</f>
        <v>0</v>
      </c>
      <c r="L385" s="14" t="e">
        <f aca="false">join(":",I385,J385,K385)</f>
        <v>#NAME?</v>
      </c>
      <c r="M385" s="14" t="n">
        <f aca="false">IF(ISBLANK(Template!O388),, join("_",Template!O388:P388))</f>
        <v>0</v>
      </c>
      <c r="O385" s="14" t="n">
        <f aca="false">Template!Q388</f>
        <v>0</v>
      </c>
    </row>
    <row r="386" customFormat="false" ht="15.75" hidden="false" customHeight="false" outlineLevel="0" collapsed="false">
      <c r="A386" s="6" t="n">
        <v>384</v>
      </c>
      <c r="B386" s="14" t="e">
        <f aca="false">join(",",G386,L386,Q386,V386,AA386,AF386,AK386)</f>
        <v>#NAME?</v>
      </c>
      <c r="C386" s="14" t="n">
        <f aca="false">IF(ISBLANK(Template!H389),, join("_",Template!H389:I389))</f>
        <v>0</v>
      </c>
      <c r="G386" s="14" t="e">
        <f aca="false">join(":",D386,E386,F386)</f>
        <v>#NAME?</v>
      </c>
      <c r="H386" s="14" t="n">
        <f aca="false">IF(ISBLANK(Template!K389),, join("_",Template!K389:L389))</f>
        <v>0</v>
      </c>
      <c r="J386" s="14" t="n">
        <f aca="false">Template!M389</f>
        <v>0</v>
      </c>
      <c r="L386" s="14" t="e">
        <f aca="false">join(":",I386,J386,K386)</f>
        <v>#NAME?</v>
      </c>
      <c r="M386" s="14" t="n">
        <f aca="false">IF(ISBLANK(Template!O389),, join("_",Template!O389:P389))</f>
        <v>0</v>
      </c>
      <c r="O386" s="14" t="n">
        <f aca="false">Template!Q389</f>
        <v>0</v>
      </c>
    </row>
    <row r="387" customFormat="false" ht="15.75" hidden="false" customHeight="false" outlineLevel="0" collapsed="false">
      <c r="A387" s="6" t="n">
        <v>385</v>
      </c>
      <c r="B387" s="14" t="e">
        <f aca="false">join(",",G387,L387,Q387,V387,AA387,AF387,AK387)</f>
        <v>#NAME?</v>
      </c>
      <c r="C387" s="14" t="n">
        <f aca="false">IF(ISBLANK(Template!H390),, join("_",Template!H390:I390))</f>
        <v>0</v>
      </c>
      <c r="G387" s="14" t="e">
        <f aca="false">join(":",D387,E387,F387)</f>
        <v>#NAME?</v>
      </c>
      <c r="H387" s="14" t="n">
        <f aca="false">IF(ISBLANK(Template!K390),, join("_",Template!K390:L390))</f>
        <v>0</v>
      </c>
      <c r="J387" s="14" t="n">
        <f aca="false">Template!M390</f>
        <v>0</v>
      </c>
      <c r="L387" s="14" t="e">
        <f aca="false">join(":",I387,J387,K387)</f>
        <v>#NAME?</v>
      </c>
      <c r="M387" s="14" t="n">
        <f aca="false">IF(ISBLANK(Template!O390),, join("_",Template!O390:P390))</f>
        <v>0</v>
      </c>
      <c r="O387" s="14" t="n">
        <f aca="false">Template!Q390</f>
        <v>0</v>
      </c>
    </row>
    <row r="388" customFormat="false" ht="15.75" hidden="false" customHeight="false" outlineLevel="0" collapsed="false">
      <c r="A388" s="6" t="n">
        <v>386</v>
      </c>
      <c r="B388" s="14" t="e">
        <f aca="false">join(",",G388,L388,Q388,V388,AA388,AF388,AK388)</f>
        <v>#NAME?</v>
      </c>
      <c r="C388" s="14" t="n">
        <f aca="false">IF(ISBLANK(Template!H391),, join("_",Template!H391:I391))</f>
        <v>0</v>
      </c>
      <c r="G388" s="14" t="e">
        <f aca="false">join(":",D388,E388,F388)</f>
        <v>#NAME?</v>
      </c>
      <c r="H388" s="14" t="n">
        <f aca="false">IF(ISBLANK(Template!K391),, join("_",Template!K391:L391))</f>
        <v>0</v>
      </c>
      <c r="J388" s="14" t="n">
        <f aca="false">Template!M391</f>
        <v>0</v>
      </c>
      <c r="L388" s="14" t="e">
        <f aca="false">join(":",I388,J388,K388)</f>
        <v>#NAME?</v>
      </c>
      <c r="M388" s="14" t="n">
        <f aca="false">IF(ISBLANK(Template!O391),, join("_",Template!O391:P391))</f>
        <v>0</v>
      </c>
      <c r="O388" s="14" t="n">
        <f aca="false">Template!Q391</f>
        <v>0</v>
      </c>
    </row>
    <row r="389" customFormat="false" ht="15.75" hidden="false" customHeight="false" outlineLevel="0" collapsed="false">
      <c r="A389" s="6" t="n">
        <v>387</v>
      </c>
      <c r="B389" s="14" t="e">
        <f aca="false">join(",",G389,L389,Q389,V389,AA389,AF389,AK389)</f>
        <v>#NAME?</v>
      </c>
      <c r="C389" s="14" t="n">
        <f aca="false">IF(ISBLANK(Template!H392),, join("_",Template!H392:I392))</f>
        <v>0</v>
      </c>
      <c r="G389" s="14" t="e">
        <f aca="false">join(":",D389,E389,F389)</f>
        <v>#NAME?</v>
      </c>
      <c r="H389" s="14" t="n">
        <f aca="false">IF(ISBLANK(Template!K392),, join("_",Template!K392:L392))</f>
        <v>0</v>
      </c>
      <c r="J389" s="14" t="n">
        <f aca="false">Template!M392</f>
        <v>0</v>
      </c>
      <c r="L389" s="14" t="e">
        <f aca="false">join(":",I389,J389,K389)</f>
        <v>#NAME?</v>
      </c>
      <c r="M389" s="14" t="n">
        <f aca="false">IF(ISBLANK(Template!O392),, join("_",Template!O392:P392))</f>
        <v>0</v>
      </c>
      <c r="O389" s="14" t="n">
        <f aca="false">Template!Q392</f>
        <v>0</v>
      </c>
    </row>
    <row r="390" customFormat="false" ht="15.75" hidden="false" customHeight="false" outlineLevel="0" collapsed="false">
      <c r="A390" s="6" t="n">
        <v>388</v>
      </c>
      <c r="B390" s="14" t="e">
        <f aca="false">join(",",G390,L390,Q390,V390,AA390,AF390,AK390)</f>
        <v>#NAME?</v>
      </c>
      <c r="C390" s="14" t="n">
        <f aca="false">IF(ISBLANK(Template!H393),, join("_",Template!H393:I393))</f>
        <v>0</v>
      </c>
      <c r="G390" s="14" t="e">
        <f aca="false">join(":",D390,E390,F390)</f>
        <v>#NAME?</v>
      </c>
      <c r="H390" s="14" t="n">
        <f aca="false">IF(ISBLANK(Template!K393),, join("_",Template!K393:L393))</f>
        <v>0</v>
      </c>
      <c r="J390" s="14" t="n">
        <f aca="false">Template!M393</f>
        <v>0</v>
      </c>
      <c r="L390" s="14" t="e">
        <f aca="false">join(":",I390,J390,K390)</f>
        <v>#NAME?</v>
      </c>
      <c r="M390" s="14" t="n">
        <f aca="false">IF(ISBLANK(Template!O393),, join("_",Template!O393:P393))</f>
        <v>0</v>
      </c>
      <c r="O390" s="14" t="n">
        <f aca="false">Template!Q393</f>
        <v>0</v>
      </c>
    </row>
    <row r="391" customFormat="false" ht="15.75" hidden="false" customHeight="false" outlineLevel="0" collapsed="false">
      <c r="A391" s="6" t="n">
        <v>389</v>
      </c>
      <c r="B391" s="14" t="e">
        <f aca="false">join(",",G391,L391,Q391,V391,AA391,AF391,AK391)</f>
        <v>#NAME?</v>
      </c>
      <c r="C391" s="14" t="n">
        <f aca="false">IF(ISBLANK(Template!H394),, join("_",Template!H394:I394))</f>
        <v>0</v>
      </c>
      <c r="G391" s="14" t="e">
        <f aca="false">join(":",D391,E391,F391)</f>
        <v>#NAME?</v>
      </c>
      <c r="H391" s="14" t="n">
        <f aca="false">IF(ISBLANK(Template!K394),, join("_",Template!K394:L394))</f>
        <v>0</v>
      </c>
      <c r="J391" s="14" t="n">
        <f aca="false">Template!M394</f>
        <v>0</v>
      </c>
      <c r="L391" s="14" t="e">
        <f aca="false">join(":",I391,J391,K391)</f>
        <v>#NAME?</v>
      </c>
      <c r="M391" s="14" t="n">
        <f aca="false">IF(ISBLANK(Template!O394),, join("_",Template!O394:P394))</f>
        <v>0</v>
      </c>
      <c r="O391" s="14" t="n">
        <f aca="false">Template!Q394</f>
        <v>0</v>
      </c>
    </row>
    <row r="392" customFormat="false" ht="15.75" hidden="false" customHeight="false" outlineLevel="0" collapsed="false">
      <c r="A392" s="6" t="n">
        <v>390</v>
      </c>
      <c r="B392" s="14" t="e">
        <f aca="false">join(",",G392,L392,Q392,V392,AA392,AF392,AK392)</f>
        <v>#NAME?</v>
      </c>
      <c r="C392" s="14" t="n">
        <f aca="false">IF(ISBLANK(Template!H395),, join("_",Template!H395:I395))</f>
        <v>0</v>
      </c>
      <c r="G392" s="14" t="e">
        <f aca="false">join(":",D392,E392,F392)</f>
        <v>#NAME?</v>
      </c>
      <c r="H392" s="14" t="n">
        <f aca="false">IF(ISBLANK(Template!K395),, join("_",Template!K395:L395))</f>
        <v>0</v>
      </c>
      <c r="J392" s="14" t="n">
        <f aca="false">Template!M395</f>
        <v>0</v>
      </c>
      <c r="L392" s="14" t="e">
        <f aca="false">join(":",I392,J392,K392)</f>
        <v>#NAME?</v>
      </c>
      <c r="M392" s="14" t="n">
        <f aca="false">IF(ISBLANK(Template!O395),, join("_",Template!O395:P395))</f>
        <v>0</v>
      </c>
      <c r="O392" s="14" t="n">
        <f aca="false">Template!Q395</f>
        <v>0</v>
      </c>
    </row>
    <row r="393" customFormat="false" ht="15.75" hidden="false" customHeight="false" outlineLevel="0" collapsed="false">
      <c r="A393" s="6" t="n">
        <v>391</v>
      </c>
      <c r="B393" s="14" t="e">
        <f aca="false">join(",",G393,L393,Q393,V393,AA393,AF393,AK393)</f>
        <v>#NAME?</v>
      </c>
      <c r="C393" s="14" t="n">
        <f aca="false">IF(ISBLANK(Template!H396),, join("_",Template!H396:I396))</f>
        <v>0</v>
      </c>
      <c r="G393" s="14" t="e">
        <f aca="false">join(":",D393,E393,F393)</f>
        <v>#NAME?</v>
      </c>
      <c r="H393" s="14" t="n">
        <f aca="false">IF(ISBLANK(Template!K396),, join("_",Template!K396:L396))</f>
        <v>0</v>
      </c>
      <c r="J393" s="14" t="n">
        <f aca="false">Template!M396</f>
        <v>0</v>
      </c>
      <c r="L393" s="14" t="e">
        <f aca="false">join(":",I393,J393,K393)</f>
        <v>#NAME?</v>
      </c>
      <c r="M393" s="14" t="n">
        <f aca="false">IF(ISBLANK(Template!O396),, join("_",Template!O396:P396))</f>
        <v>0</v>
      </c>
      <c r="O393" s="14" t="n">
        <f aca="false">Template!Q396</f>
        <v>0</v>
      </c>
    </row>
    <row r="394" customFormat="false" ht="15.75" hidden="false" customHeight="false" outlineLevel="0" collapsed="false">
      <c r="A394" s="6" t="n">
        <v>392</v>
      </c>
      <c r="B394" s="14" t="e">
        <f aca="false">join(",",G394,L394,Q394,V394,AA394,AF394,AK394)</f>
        <v>#NAME?</v>
      </c>
      <c r="C394" s="14" t="n">
        <f aca="false">IF(ISBLANK(Template!H397),, join("_",Template!H397:I397))</f>
        <v>0</v>
      </c>
      <c r="G394" s="14" t="e">
        <f aca="false">join(":",D394,E394,F394)</f>
        <v>#NAME?</v>
      </c>
      <c r="H394" s="14" t="n">
        <f aca="false">IF(ISBLANK(Template!K397),, join("_",Template!K397:L397))</f>
        <v>0</v>
      </c>
      <c r="J394" s="14" t="n">
        <f aca="false">Template!M397</f>
        <v>0</v>
      </c>
      <c r="L394" s="14" t="e">
        <f aca="false">join(":",I394,J394,K394)</f>
        <v>#NAME?</v>
      </c>
      <c r="M394" s="14" t="n">
        <f aca="false">IF(ISBLANK(Template!O397),, join("_",Template!O397:P397))</f>
        <v>0</v>
      </c>
      <c r="O394" s="14" t="n">
        <f aca="false">Template!Q397</f>
        <v>0</v>
      </c>
    </row>
    <row r="395" customFormat="false" ht="15.75" hidden="false" customHeight="false" outlineLevel="0" collapsed="false">
      <c r="A395" s="6" t="n">
        <v>393</v>
      </c>
      <c r="B395" s="14" t="e">
        <f aca="false">join(",",G395,L395,Q395,V395,AA395,AF395,AK395)</f>
        <v>#NAME?</v>
      </c>
      <c r="C395" s="14" t="n">
        <f aca="false">IF(ISBLANK(Template!H398),, join("_",Template!H398:I398))</f>
        <v>0</v>
      </c>
      <c r="G395" s="14" t="e">
        <f aca="false">join(":",D395,E395,F395)</f>
        <v>#NAME?</v>
      </c>
      <c r="H395" s="14" t="n">
        <f aca="false">IF(ISBLANK(Template!K398),, join("_",Template!K398:L398))</f>
        <v>0</v>
      </c>
      <c r="J395" s="14" t="n">
        <f aca="false">Template!M398</f>
        <v>0</v>
      </c>
      <c r="L395" s="14" t="e">
        <f aca="false">join(":",I395,J395,K395)</f>
        <v>#NAME?</v>
      </c>
      <c r="M395" s="14" t="n">
        <f aca="false">IF(ISBLANK(Template!O398),, join("_",Template!O398:P398))</f>
        <v>0</v>
      </c>
      <c r="O395" s="14" t="n">
        <f aca="false">Template!Q398</f>
        <v>0</v>
      </c>
    </row>
    <row r="396" customFormat="false" ht="15.75" hidden="false" customHeight="false" outlineLevel="0" collapsed="false">
      <c r="A396" s="6" t="n">
        <v>394</v>
      </c>
      <c r="B396" s="14" t="e">
        <f aca="false">join(",",G396,L396,Q396,V396,AA396,AF396,AK396)</f>
        <v>#NAME?</v>
      </c>
      <c r="C396" s="14" t="n">
        <f aca="false">IF(ISBLANK(Template!H399),, join("_",Template!H399:I399))</f>
        <v>0</v>
      </c>
      <c r="G396" s="14" t="e">
        <f aca="false">join(":",D396,E396,F396)</f>
        <v>#NAME?</v>
      </c>
      <c r="H396" s="14" t="n">
        <f aca="false">IF(ISBLANK(Template!K399),, join("_",Template!K399:L399))</f>
        <v>0</v>
      </c>
      <c r="J396" s="14" t="n">
        <f aca="false">Template!M399</f>
        <v>0</v>
      </c>
      <c r="L396" s="14" t="e">
        <f aca="false">join(":",I396,J396,K396)</f>
        <v>#NAME?</v>
      </c>
      <c r="M396" s="14" t="n">
        <f aca="false">IF(ISBLANK(Template!O399),, join("_",Template!O399:P399))</f>
        <v>0</v>
      </c>
      <c r="O396" s="14" t="n">
        <f aca="false">Template!Q399</f>
        <v>0</v>
      </c>
    </row>
    <row r="397" customFormat="false" ht="15.75" hidden="false" customHeight="false" outlineLevel="0" collapsed="false">
      <c r="A397" s="6" t="n">
        <v>395</v>
      </c>
      <c r="B397" s="14" t="e">
        <f aca="false">join(",",G397,L397,Q397,V397,AA397,AF397,AK397)</f>
        <v>#NAME?</v>
      </c>
      <c r="C397" s="14" t="n">
        <f aca="false">IF(ISBLANK(Template!H400),, join("_",Template!H400:I400))</f>
        <v>0</v>
      </c>
      <c r="G397" s="14" t="e">
        <f aca="false">join(":",D397,E397,F397)</f>
        <v>#NAME?</v>
      </c>
      <c r="H397" s="14" t="n">
        <f aca="false">IF(ISBLANK(Template!K400),, join("_",Template!K400:L400))</f>
        <v>0</v>
      </c>
      <c r="J397" s="14" t="n">
        <f aca="false">Template!M400</f>
        <v>0</v>
      </c>
      <c r="L397" s="14" t="e">
        <f aca="false">join(":",I397,J397,K397)</f>
        <v>#NAME?</v>
      </c>
      <c r="M397" s="14" t="n">
        <f aca="false">IF(ISBLANK(Template!O400),, join("_",Template!O400:P400))</f>
        <v>0</v>
      </c>
      <c r="O397" s="14" t="n">
        <f aca="false">Template!Q400</f>
        <v>0</v>
      </c>
    </row>
    <row r="398" customFormat="false" ht="15.75" hidden="false" customHeight="false" outlineLevel="0" collapsed="false">
      <c r="A398" s="6" t="n">
        <v>396</v>
      </c>
      <c r="B398" s="14" t="e">
        <f aca="false">join(",",G398,L398,Q398,V398,AA398,AF398,AK398)</f>
        <v>#NAME?</v>
      </c>
      <c r="C398" s="14" t="n">
        <f aca="false">IF(ISBLANK(Template!H401),, join("_",Template!H401:I401))</f>
        <v>0</v>
      </c>
      <c r="G398" s="14" t="e">
        <f aca="false">join(":",D398,E398,F398)</f>
        <v>#NAME?</v>
      </c>
      <c r="H398" s="14" t="n">
        <f aca="false">IF(ISBLANK(Template!K401),, join("_",Template!K401:L401))</f>
        <v>0</v>
      </c>
      <c r="J398" s="14" t="n">
        <f aca="false">Template!M401</f>
        <v>0</v>
      </c>
      <c r="L398" s="14" t="e">
        <f aca="false">join(":",I398,J398,K398)</f>
        <v>#NAME?</v>
      </c>
      <c r="M398" s="14" t="n">
        <f aca="false">IF(ISBLANK(Template!O401),, join("_",Template!O401:P401))</f>
        <v>0</v>
      </c>
      <c r="O398" s="14" t="n">
        <f aca="false">Template!Q401</f>
        <v>0</v>
      </c>
    </row>
    <row r="399" customFormat="false" ht="15.75" hidden="false" customHeight="false" outlineLevel="0" collapsed="false">
      <c r="A399" s="6" t="n">
        <v>397</v>
      </c>
      <c r="B399" s="14" t="e">
        <f aca="false">join(",",G399,L399,Q399,V399,AA399,AF399,AK399)</f>
        <v>#NAME?</v>
      </c>
      <c r="C399" s="14" t="n">
        <f aca="false">IF(ISBLANK(Template!H402),, join("_",Template!H402:I402))</f>
        <v>0</v>
      </c>
      <c r="G399" s="14" t="e">
        <f aca="false">join(":",D399,E399,F399)</f>
        <v>#NAME?</v>
      </c>
      <c r="H399" s="14" t="n">
        <f aca="false">IF(ISBLANK(Template!K402),, join("_",Template!K402:L402))</f>
        <v>0</v>
      </c>
      <c r="J399" s="14" t="n">
        <f aca="false">Template!M402</f>
        <v>0</v>
      </c>
      <c r="L399" s="14" t="e">
        <f aca="false">join(":",I399,J399,K399)</f>
        <v>#NAME?</v>
      </c>
      <c r="M399" s="14" t="n">
        <f aca="false">IF(ISBLANK(Template!O402),, join("_",Template!O402:P402))</f>
        <v>0</v>
      </c>
      <c r="O399" s="14" t="n">
        <f aca="false">Template!Q402</f>
        <v>0</v>
      </c>
    </row>
    <row r="400" customFormat="false" ht="15.75" hidden="false" customHeight="false" outlineLevel="0" collapsed="false">
      <c r="A400" s="6" t="n">
        <v>398</v>
      </c>
      <c r="B400" s="14" t="e">
        <f aca="false">join(",",G400,L400,Q400,V400,AA400,AF400,AK400)</f>
        <v>#NAME?</v>
      </c>
      <c r="C400" s="14" t="n">
        <f aca="false">IF(ISBLANK(Template!H403),, join("_",Template!H403:I403))</f>
        <v>0</v>
      </c>
      <c r="G400" s="14" t="e">
        <f aca="false">join(":",D400,E400,F400)</f>
        <v>#NAME?</v>
      </c>
      <c r="H400" s="14" t="n">
        <f aca="false">IF(ISBLANK(Template!K403),, join("_",Template!K403:L403))</f>
        <v>0</v>
      </c>
      <c r="J400" s="14" t="n">
        <f aca="false">Template!M403</f>
        <v>0</v>
      </c>
      <c r="L400" s="14" t="e">
        <f aca="false">join(":",I400,J400,K400)</f>
        <v>#NAME?</v>
      </c>
      <c r="M400" s="14" t="n">
        <f aca="false">IF(ISBLANK(Template!O403),, join("_",Template!O403:P403))</f>
        <v>0</v>
      </c>
      <c r="O400" s="14" t="n">
        <f aca="false">Template!Q403</f>
        <v>0</v>
      </c>
    </row>
    <row r="401" customFormat="false" ht="15.75" hidden="false" customHeight="false" outlineLevel="0" collapsed="false">
      <c r="A401" s="6" t="n">
        <v>399</v>
      </c>
      <c r="B401" s="14" t="e">
        <f aca="false">join(",",G401,L401,Q401,V401,AA401,AF401,AK401)</f>
        <v>#NAME?</v>
      </c>
      <c r="C401" s="14" t="n">
        <f aca="false">IF(ISBLANK(Template!H404),, join("_",Template!H404:I404))</f>
        <v>0</v>
      </c>
      <c r="G401" s="14" t="e">
        <f aca="false">join(":",D401,E401,F401)</f>
        <v>#NAME?</v>
      </c>
      <c r="H401" s="14" t="n">
        <f aca="false">IF(ISBLANK(Template!K404),, join("_",Template!K404:L404))</f>
        <v>0</v>
      </c>
      <c r="J401" s="14" t="n">
        <f aca="false">Template!M404</f>
        <v>0</v>
      </c>
      <c r="L401" s="14" t="e">
        <f aca="false">join(":",I401,J401,K401)</f>
        <v>#NAME?</v>
      </c>
      <c r="M401" s="14" t="n">
        <f aca="false">IF(ISBLANK(Template!O404),, join("_",Template!O404:P404))</f>
        <v>0</v>
      </c>
      <c r="O401" s="14" t="n">
        <f aca="false">Template!Q404</f>
        <v>0</v>
      </c>
    </row>
    <row r="402" customFormat="false" ht="15.75" hidden="false" customHeight="false" outlineLevel="0" collapsed="false">
      <c r="A402" s="6" t="n">
        <v>400</v>
      </c>
      <c r="B402" s="14" t="e">
        <f aca="false">join(",",G402,L402,Q402,V402,AA402,AF402,AK402)</f>
        <v>#NAME?</v>
      </c>
      <c r="C402" s="14" t="n">
        <f aca="false">IF(ISBLANK(Template!H405),, join("_",Template!H405:I405))</f>
        <v>0</v>
      </c>
      <c r="G402" s="14" t="e">
        <f aca="false">join(":",D402,E402,F402)</f>
        <v>#NAME?</v>
      </c>
      <c r="H402" s="14" t="n">
        <f aca="false">IF(ISBLANK(Template!K405),, join("_",Template!K405:L405))</f>
        <v>0</v>
      </c>
      <c r="J402" s="14" t="n">
        <f aca="false">Template!M405</f>
        <v>0</v>
      </c>
      <c r="L402" s="14" t="e">
        <f aca="false">join(":",I402,J402,K402)</f>
        <v>#NAME?</v>
      </c>
      <c r="M402" s="14" t="n">
        <f aca="false">IF(ISBLANK(Template!O405),, join("_",Template!O405:P405))</f>
        <v>0</v>
      </c>
      <c r="O402" s="14" t="n">
        <f aca="false">Template!Q405</f>
        <v>0</v>
      </c>
    </row>
    <row r="403" customFormat="false" ht="15.75" hidden="false" customHeight="false" outlineLevel="0" collapsed="false">
      <c r="A403" s="6" t="n">
        <v>401</v>
      </c>
      <c r="B403" s="14" t="e">
        <f aca="false">join(",",G403,L403,Q403,V403,AA403,AF403,AK403)</f>
        <v>#NAME?</v>
      </c>
      <c r="C403" s="14" t="n">
        <f aca="false">IF(ISBLANK(Template!H406),, join("_",Template!H406:I406))</f>
        <v>0</v>
      </c>
      <c r="G403" s="14" t="e">
        <f aca="false">join(":",D403,E403,F403)</f>
        <v>#NAME?</v>
      </c>
      <c r="H403" s="14" t="n">
        <f aca="false">IF(ISBLANK(Template!K406),, join("_",Template!K406:L406))</f>
        <v>0</v>
      </c>
      <c r="J403" s="14" t="n">
        <f aca="false">Template!M406</f>
        <v>0</v>
      </c>
      <c r="L403" s="14" t="e">
        <f aca="false">join(":",I403,J403,K403)</f>
        <v>#NAME?</v>
      </c>
      <c r="M403" s="14" t="n">
        <f aca="false">IF(ISBLANK(Template!O406),, join("_",Template!O406:P406))</f>
        <v>0</v>
      </c>
      <c r="O403" s="14" t="n">
        <f aca="false">Template!Q406</f>
        <v>0</v>
      </c>
    </row>
    <row r="404" customFormat="false" ht="15.75" hidden="false" customHeight="false" outlineLevel="0" collapsed="false">
      <c r="A404" s="6" t="n">
        <v>402</v>
      </c>
      <c r="B404" s="14" t="e">
        <f aca="false">join(",",G404,L404,Q404,V404,AA404,AF404,AK404)</f>
        <v>#NAME?</v>
      </c>
      <c r="C404" s="14" t="n">
        <f aca="false">IF(ISBLANK(Template!H407),, join("_",Template!H407:I407))</f>
        <v>0</v>
      </c>
      <c r="G404" s="14" t="e">
        <f aca="false">join(":",D404,E404,F404)</f>
        <v>#NAME?</v>
      </c>
      <c r="H404" s="14" t="n">
        <f aca="false">IF(ISBLANK(Template!K407),, join("_",Template!K407:L407))</f>
        <v>0</v>
      </c>
      <c r="J404" s="14" t="n">
        <f aca="false">Template!M407</f>
        <v>0</v>
      </c>
      <c r="L404" s="14" t="e">
        <f aca="false">join(":",I404,J404,K404)</f>
        <v>#NAME?</v>
      </c>
      <c r="M404" s="14" t="n">
        <f aca="false">IF(ISBLANK(Template!O407),, join("_",Template!O407:P407))</f>
        <v>0</v>
      </c>
      <c r="O404" s="14" t="n">
        <f aca="false">Template!Q407</f>
        <v>0</v>
      </c>
    </row>
    <row r="405" customFormat="false" ht="15.75" hidden="false" customHeight="false" outlineLevel="0" collapsed="false">
      <c r="A405" s="6" t="n">
        <v>403</v>
      </c>
      <c r="B405" s="14" t="e">
        <f aca="false">join(",",G405,L405,Q405,V405,AA405,AF405,AK405)</f>
        <v>#NAME?</v>
      </c>
      <c r="C405" s="14" t="n">
        <f aca="false">IF(ISBLANK(Template!H408),, join("_",Template!H408:I408))</f>
        <v>0</v>
      </c>
      <c r="G405" s="14" t="e">
        <f aca="false">join(":",D405,E405,F405)</f>
        <v>#NAME?</v>
      </c>
      <c r="H405" s="14" t="n">
        <f aca="false">IF(ISBLANK(Template!K408),, join("_",Template!K408:L408))</f>
        <v>0</v>
      </c>
      <c r="J405" s="14" t="n">
        <f aca="false">Template!M408</f>
        <v>0</v>
      </c>
      <c r="L405" s="14" t="e">
        <f aca="false">join(":",I405,J405,K405)</f>
        <v>#NAME?</v>
      </c>
      <c r="M405" s="14" t="n">
        <f aca="false">IF(ISBLANK(Template!O408),, join("_",Template!O408:P408))</f>
        <v>0</v>
      </c>
      <c r="O405" s="14" t="n">
        <f aca="false">Template!Q408</f>
        <v>0</v>
      </c>
    </row>
    <row r="406" customFormat="false" ht="15.75" hidden="false" customHeight="false" outlineLevel="0" collapsed="false">
      <c r="A406" s="6" t="n">
        <v>404</v>
      </c>
      <c r="B406" s="14" t="e">
        <f aca="false">join(",",G406,L406,Q406,V406,AA406,AF406,AK406)</f>
        <v>#NAME?</v>
      </c>
      <c r="C406" s="14" t="n">
        <f aca="false">IF(ISBLANK(Template!H409),, join("_",Template!H409:I409))</f>
        <v>0</v>
      </c>
      <c r="G406" s="14" t="e">
        <f aca="false">join(":",D406,E406,F406)</f>
        <v>#NAME?</v>
      </c>
      <c r="H406" s="14" t="n">
        <f aca="false">IF(ISBLANK(Template!K409),, join("_",Template!K409:L409))</f>
        <v>0</v>
      </c>
      <c r="J406" s="14" t="n">
        <f aca="false">Template!M409</f>
        <v>0</v>
      </c>
      <c r="L406" s="14" t="e">
        <f aca="false">join(":",I406,J406,K406)</f>
        <v>#NAME?</v>
      </c>
      <c r="M406" s="14" t="n">
        <f aca="false">IF(ISBLANK(Template!O409),, join("_",Template!O409:P409))</f>
        <v>0</v>
      </c>
      <c r="O406" s="14" t="n">
        <f aca="false">Template!Q409</f>
        <v>0</v>
      </c>
    </row>
    <row r="407" customFormat="false" ht="15.75" hidden="false" customHeight="false" outlineLevel="0" collapsed="false">
      <c r="A407" s="6" t="n">
        <v>405</v>
      </c>
      <c r="B407" s="14" t="e">
        <f aca="false">join(",",G407,L407,Q407,V407,AA407,AF407,AK407)</f>
        <v>#NAME?</v>
      </c>
      <c r="C407" s="14" t="n">
        <f aca="false">IF(ISBLANK(Template!H410),, join("_",Template!H410:I410))</f>
        <v>0</v>
      </c>
      <c r="G407" s="14" t="e">
        <f aca="false">join(":",D407,E407,F407)</f>
        <v>#NAME?</v>
      </c>
      <c r="H407" s="14" t="n">
        <f aca="false">IF(ISBLANK(Template!K410),, join("_",Template!K410:L410))</f>
        <v>0</v>
      </c>
      <c r="J407" s="14" t="n">
        <f aca="false">Template!M410</f>
        <v>0</v>
      </c>
      <c r="L407" s="14" t="e">
        <f aca="false">join(":",I407,J407,K407)</f>
        <v>#NAME?</v>
      </c>
      <c r="M407" s="14" t="n">
        <f aca="false">IF(ISBLANK(Template!O410),, join("_",Template!O410:P410))</f>
        <v>0</v>
      </c>
      <c r="O407" s="14" t="n">
        <f aca="false">Template!Q410</f>
        <v>0</v>
      </c>
    </row>
    <row r="408" customFormat="false" ht="15.75" hidden="false" customHeight="false" outlineLevel="0" collapsed="false">
      <c r="A408" s="6" t="n">
        <v>406</v>
      </c>
      <c r="B408" s="14" t="e">
        <f aca="false">join(",",G408,L408,Q408,V408,AA408,AF408,AK408)</f>
        <v>#NAME?</v>
      </c>
      <c r="C408" s="14" t="n">
        <f aca="false">IF(ISBLANK(Template!H411),, join("_",Template!H411:I411))</f>
        <v>0</v>
      </c>
      <c r="G408" s="14" t="e">
        <f aca="false">join(":",D408,E408,F408)</f>
        <v>#NAME?</v>
      </c>
      <c r="H408" s="14" t="n">
        <f aca="false">IF(ISBLANK(Template!K411),, join("_",Template!K411:L411))</f>
        <v>0</v>
      </c>
      <c r="J408" s="14" t="n">
        <f aca="false">Template!M411</f>
        <v>0</v>
      </c>
      <c r="L408" s="14" t="e">
        <f aca="false">join(":",I408,J408,K408)</f>
        <v>#NAME?</v>
      </c>
      <c r="M408" s="14" t="n">
        <f aca="false">IF(ISBLANK(Template!O411),, join("_",Template!O411:P411))</f>
        <v>0</v>
      </c>
      <c r="O408" s="14" t="n">
        <f aca="false">Template!Q411</f>
        <v>0</v>
      </c>
    </row>
    <row r="409" customFormat="false" ht="15.75" hidden="false" customHeight="false" outlineLevel="0" collapsed="false">
      <c r="A409" s="6" t="n">
        <v>407</v>
      </c>
      <c r="B409" s="14" t="e">
        <f aca="false">join(",",G409,L409,Q409,V409,AA409,AF409,AK409)</f>
        <v>#NAME?</v>
      </c>
      <c r="C409" s="14" t="n">
        <f aca="false">IF(ISBLANK(Template!H412),, join("_",Template!H412:I412))</f>
        <v>0</v>
      </c>
      <c r="G409" s="14" t="e">
        <f aca="false">join(":",D409,E409,F409)</f>
        <v>#NAME?</v>
      </c>
      <c r="H409" s="14" t="n">
        <f aca="false">IF(ISBLANK(Template!K412),, join("_",Template!K412:L412))</f>
        <v>0</v>
      </c>
      <c r="J409" s="14" t="n">
        <f aca="false">Template!M412</f>
        <v>0</v>
      </c>
      <c r="L409" s="14" t="e">
        <f aca="false">join(":",I409,J409,K409)</f>
        <v>#NAME?</v>
      </c>
      <c r="M409" s="14" t="n">
        <f aca="false">IF(ISBLANK(Template!O412),, join("_",Template!O412:P412))</f>
        <v>0</v>
      </c>
      <c r="O409" s="14" t="n">
        <f aca="false">Template!Q412</f>
        <v>0</v>
      </c>
    </row>
    <row r="410" customFormat="false" ht="15.75" hidden="false" customHeight="false" outlineLevel="0" collapsed="false">
      <c r="A410" s="6" t="n">
        <v>408</v>
      </c>
      <c r="B410" s="14" t="e">
        <f aca="false">join(",",G410,L410,Q410,V410,AA410,AF410,AK410)</f>
        <v>#NAME?</v>
      </c>
      <c r="C410" s="14" t="n">
        <f aca="false">IF(ISBLANK(Template!H413),, join("_",Template!H413:I413))</f>
        <v>0</v>
      </c>
      <c r="G410" s="14" t="e">
        <f aca="false">join(":",D410,E410,F410)</f>
        <v>#NAME?</v>
      </c>
      <c r="H410" s="14" t="n">
        <f aca="false">IF(ISBLANK(Template!K413),, join("_",Template!K413:L413))</f>
        <v>0</v>
      </c>
      <c r="J410" s="14" t="n">
        <f aca="false">Template!M413</f>
        <v>0</v>
      </c>
      <c r="L410" s="14" t="e">
        <f aca="false">join(":",I410,J410,K410)</f>
        <v>#NAME?</v>
      </c>
      <c r="M410" s="14" t="n">
        <f aca="false">IF(ISBLANK(Template!O413),, join("_",Template!O413:P413))</f>
        <v>0</v>
      </c>
      <c r="O410" s="14" t="n">
        <f aca="false">Template!Q413</f>
        <v>0</v>
      </c>
    </row>
    <row r="411" customFormat="false" ht="15.75" hidden="false" customHeight="false" outlineLevel="0" collapsed="false">
      <c r="A411" s="6" t="n">
        <v>409</v>
      </c>
      <c r="B411" s="14" t="e">
        <f aca="false">join(",",G411,L411,Q411,V411,AA411,AF411,AK411)</f>
        <v>#NAME?</v>
      </c>
      <c r="C411" s="14" t="n">
        <f aca="false">IF(ISBLANK(Template!H414),, join("_",Template!H414:I414))</f>
        <v>0</v>
      </c>
      <c r="G411" s="14" t="e">
        <f aca="false">join(":",D411,E411,F411)</f>
        <v>#NAME?</v>
      </c>
      <c r="H411" s="14" t="n">
        <f aca="false">IF(ISBLANK(Template!K414),, join("_",Template!K414:L414))</f>
        <v>0</v>
      </c>
      <c r="J411" s="14" t="n">
        <f aca="false">Template!M414</f>
        <v>0</v>
      </c>
      <c r="L411" s="14" t="e">
        <f aca="false">join(":",I411,J411,K411)</f>
        <v>#NAME?</v>
      </c>
      <c r="M411" s="14" t="n">
        <f aca="false">IF(ISBLANK(Template!O414),, join("_",Template!O414:P414))</f>
        <v>0</v>
      </c>
      <c r="O411" s="14" t="n">
        <f aca="false">Template!Q414</f>
        <v>0</v>
      </c>
    </row>
    <row r="412" customFormat="false" ht="15.75" hidden="false" customHeight="false" outlineLevel="0" collapsed="false">
      <c r="A412" s="6" t="n">
        <v>410</v>
      </c>
      <c r="B412" s="14" t="e">
        <f aca="false">join(",",G412,L412,Q412,V412,AA412,AF412,AK412)</f>
        <v>#NAME?</v>
      </c>
      <c r="C412" s="14" t="n">
        <f aca="false">IF(ISBLANK(Template!H415),, join("_",Template!H415:I415))</f>
        <v>0</v>
      </c>
      <c r="G412" s="14" t="e">
        <f aca="false">join(":",D412,E412,F412)</f>
        <v>#NAME?</v>
      </c>
      <c r="H412" s="14" t="n">
        <f aca="false">IF(ISBLANK(Template!K415),, join("_",Template!K415:L415))</f>
        <v>0</v>
      </c>
      <c r="J412" s="14" t="n">
        <f aca="false">Template!M415</f>
        <v>0</v>
      </c>
      <c r="L412" s="14" t="e">
        <f aca="false">join(":",I412,J412,K412)</f>
        <v>#NAME?</v>
      </c>
      <c r="M412" s="14" t="n">
        <f aca="false">IF(ISBLANK(Template!O415),, join("_",Template!O415:P415))</f>
        <v>0</v>
      </c>
      <c r="O412" s="14" t="n">
        <f aca="false">Template!Q415</f>
        <v>0</v>
      </c>
    </row>
    <row r="413" customFormat="false" ht="15.75" hidden="false" customHeight="false" outlineLevel="0" collapsed="false">
      <c r="A413" s="6" t="n">
        <v>411</v>
      </c>
      <c r="B413" s="14" t="e">
        <f aca="false">join(",",G413,L413,Q413,V413,AA413,AF413,AK413)</f>
        <v>#NAME?</v>
      </c>
      <c r="C413" s="14" t="n">
        <f aca="false">IF(ISBLANK(Template!H416),, join("_",Template!H416:I416))</f>
        <v>0</v>
      </c>
      <c r="G413" s="14" t="e">
        <f aca="false">join(":",D413,E413,F413)</f>
        <v>#NAME?</v>
      </c>
      <c r="H413" s="14" t="n">
        <f aca="false">IF(ISBLANK(Template!K416),, join("_",Template!K416:L416))</f>
        <v>0</v>
      </c>
      <c r="J413" s="14" t="n">
        <f aca="false">Template!M416</f>
        <v>0</v>
      </c>
      <c r="L413" s="14" t="e">
        <f aca="false">join(":",I413,J413,K413)</f>
        <v>#NAME?</v>
      </c>
      <c r="M413" s="14" t="n">
        <f aca="false">IF(ISBLANK(Template!O416),, join("_",Template!O416:P416))</f>
        <v>0</v>
      </c>
      <c r="O413" s="14" t="n">
        <f aca="false">Template!Q416</f>
        <v>0</v>
      </c>
    </row>
    <row r="414" customFormat="false" ht="15.75" hidden="false" customHeight="false" outlineLevel="0" collapsed="false">
      <c r="A414" s="6" t="n">
        <v>412</v>
      </c>
      <c r="B414" s="14" t="e">
        <f aca="false">join(",",G414,L414,Q414,V414,AA414,AF414,AK414)</f>
        <v>#NAME?</v>
      </c>
      <c r="C414" s="14" t="n">
        <f aca="false">IF(ISBLANK(Template!H417),, join("_",Template!H417:I417))</f>
        <v>0</v>
      </c>
      <c r="G414" s="14" t="e">
        <f aca="false">join(":",D414,E414,F414)</f>
        <v>#NAME?</v>
      </c>
      <c r="H414" s="14" t="n">
        <f aca="false">IF(ISBLANK(Template!K417),, join("_",Template!K417:L417))</f>
        <v>0</v>
      </c>
      <c r="J414" s="14" t="n">
        <f aca="false">Template!M417</f>
        <v>0</v>
      </c>
      <c r="L414" s="14" t="e">
        <f aca="false">join(":",I414,J414,K414)</f>
        <v>#NAME?</v>
      </c>
      <c r="M414" s="14" t="n">
        <f aca="false">IF(ISBLANK(Template!O417),, join("_",Template!O417:P417))</f>
        <v>0</v>
      </c>
      <c r="O414" s="14" t="n">
        <f aca="false">Template!Q417</f>
        <v>0</v>
      </c>
    </row>
    <row r="415" customFormat="false" ht="15.75" hidden="false" customHeight="false" outlineLevel="0" collapsed="false">
      <c r="A415" s="6" t="n">
        <v>413</v>
      </c>
      <c r="B415" s="14" t="e">
        <f aca="false">join(",",G415,L415,Q415,V415,AA415,AF415,AK415)</f>
        <v>#NAME?</v>
      </c>
      <c r="C415" s="14" t="n">
        <f aca="false">IF(ISBLANK(Template!H418),, join("_",Template!H418:I418))</f>
        <v>0</v>
      </c>
      <c r="G415" s="14" t="e">
        <f aca="false">join(":",D415,E415,F415)</f>
        <v>#NAME?</v>
      </c>
      <c r="H415" s="14" t="n">
        <f aca="false">IF(ISBLANK(Template!K418),, join("_",Template!K418:L418))</f>
        <v>0</v>
      </c>
      <c r="J415" s="14" t="n">
        <f aca="false">Template!M418</f>
        <v>0</v>
      </c>
      <c r="L415" s="14" t="e">
        <f aca="false">join(":",I415,J415,K415)</f>
        <v>#NAME?</v>
      </c>
      <c r="M415" s="14" t="n">
        <f aca="false">IF(ISBLANK(Template!O418),, join("_",Template!O418:P418))</f>
        <v>0</v>
      </c>
      <c r="O415" s="14" t="n">
        <f aca="false">Template!Q418</f>
        <v>0</v>
      </c>
    </row>
    <row r="416" customFormat="false" ht="15.75" hidden="false" customHeight="false" outlineLevel="0" collapsed="false">
      <c r="A416" s="6" t="n">
        <v>414</v>
      </c>
      <c r="B416" s="14" t="e">
        <f aca="false">join(",",G416,L416,Q416,V416,AA416,AF416,AK416)</f>
        <v>#NAME?</v>
      </c>
      <c r="C416" s="14" t="n">
        <f aca="false">IF(ISBLANK(Template!H419),, join("_",Template!H419:I419))</f>
        <v>0</v>
      </c>
      <c r="G416" s="14" t="e">
        <f aca="false">join(":",D416,E416,F416)</f>
        <v>#NAME?</v>
      </c>
      <c r="H416" s="14" t="n">
        <f aca="false">IF(ISBLANK(Template!K419),, join("_",Template!K419:L419))</f>
        <v>0</v>
      </c>
      <c r="J416" s="14" t="n">
        <f aca="false">Template!M419</f>
        <v>0</v>
      </c>
      <c r="L416" s="14" t="e">
        <f aca="false">join(":",I416,J416,K416)</f>
        <v>#NAME?</v>
      </c>
      <c r="M416" s="14" t="n">
        <f aca="false">IF(ISBLANK(Template!O419),, join("_",Template!O419:P419))</f>
        <v>0</v>
      </c>
      <c r="O416" s="14" t="n">
        <f aca="false">Template!Q419</f>
        <v>0</v>
      </c>
    </row>
    <row r="417" customFormat="false" ht="15.75" hidden="false" customHeight="false" outlineLevel="0" collapsed="false">
      <c r="A417" s="6" t="n">
        <v>415</v>
      </c>
      <c r="B417" s="14" t="e">
        <f aca="false">join(",",G417,L417,Q417,V417,AA417,AF417,AK417)</f>
        <v>#NAME?</v>
      </c>
      <c r="C417" s="14" t="n">
        <f aca="false">IF(ISBLANK(Template!H420),, join("_",Template!H420:I420))</f>
        <v>0</v>
      </c>
      <c r="G417" s="14" t="e">
        <f aca="false">join(":",D417,E417,F417)</f>
        <v>#NAME?</v>
      </c>
      <c r="H417" s="14" t="n">
        <f aca="false">IF(ISBLANK(Template!K420),, join("_",Template!K420:L420))</f>
        <v>0</v>
      </c>
      <c r="J417" s="14" t="n">
        <f aca="false">Template!M420</f>
        <v>0</v>
      </c>
      <c r="L417" s="14" t="e">
        <f aca="false">join(":",I417,J417,K417)</f>
        <v>#NAME?</v>
      </c>
      <c r="M417" s="14" t="n">
        <f aca="false">IF(ISBLANK(Template!O420),, join("_",Template!O420:P420))</f>
        <v>0</v>
      </c>
      <c r="O417" s="14" t="n">
        <f aca="false">Template!Q420</f>
        <v>0</v>
      </c>
    </row>
    <row r="418" customFormat="false" ht="15.75" hidden="false" customHeight="false" outlineLevel="0" collapsed="false">
      <c r="A418" s="6" t="n">
        <v>416</v>
      </c>
      <c r="B418" s="14" t="e">
        <f aca="false">join(",",G418,L418,Q418,V418,AA418,AF418,AK418)</f>
        <v>#NAME?</v>
      </c>
      <c r="C418" s="14" t="n">
        <f aca="false">IF(ISBLANK(Template!H421),, join("_",Template!H421:I421))</f>
        <v>0</v>
      </c>
      <c r="G418" s="14" t="e">
        <f aca="false">join(":",D418,E418,F418)</f>
        <v>#NAME?</v>
      </c>
      <c r="H418" s="14" t="n">
        <f aca="false">IF(ISBLANK(Template!K421),, join("_",Template!K421:L421))</f>
        <v>0</v>
      </c>
      <c r="J418" s="14" t="n">
        <f aca="false">Template!M421</f>
        <v>0</v>
      </c>
      <c r="L418" s="14" t="e">
        <f aca="false">join(":",I418,J418,K418)</f>
        <v>#NAME?</v>
      </c>
      <c r="M418" s="14" t="n">
        <f aca="false">IF(ISBLANK(Template!O421),, join("_",Template!O421:P421))</f>
        <v>0</v>
      </c>
      <c r="O418" s="14" t="n">
        <f aca="false">Template!Q421</f>
        <v>0</v>
      </c>
    </row>
    <row r="419" customFormat="false" ht="15.75" hidden="false" customHeight="false" outlineLevel="0" collapsed="false">
      <c r="A419" s="6" t="n">
        <v>417</v>
      </c>
      <c r="B419" s="14" t="e">
        <f aca="false">join(",",G419,L419,Q419,V419,AA419,AF419,AK419)</f>
        <v>#NAME?</v>
      </c>
      <c r="C419" s="14" t="n">
        <f aca="false">IF(ISBLANK(Template!H422),, join("_",Template!H422:I422))</f>
        <v>0</v>
      </c>
      <c r="G419" s="14" t="e">
        <f aca="false">join(":",D419,E419,F419)</f>
        <v>#NAME?</v>
      </c>
      <c r="H419" s="14" t="n">
        <f aca="false">IF(ISBLANK(Template!K422),, join("_",Template!K422:L422))</f>
        <v>0</v>
      </c>
      <c r="J419" s="14" t="n">
        <f aca="false">Template!M422</f>
        <v>0</v>
      </c>
      <c r="L419" s="14" t="e">
        <f aca="false">join(":",I419,J419,K419)</f>
        <v>#NAME?</v>
      </c>
      <c r="M419" s="14" t="n">
        <f aca="false">IF(ISBLANK(Template!O422),, join("_",Template!O422:P422))</f>
        <v>0</v>
      </c>
      <c r="O419" s="14" t="n">
        <f aca="false">Template!Q422</f>
        <v>0</v>
      </c>
    </row>
    <row r="420" customFormat="false" ht="15.75" hidden="false" customHeight="false" outlineLevel="0" collapsed="false">
      <c r="A420" s="6" t="n">
        <v>418</v>
      </c>
      <c r="B420" s="14" t="e">
        <f aca="false">join(",",G420,L420,Q420,V420,AA420,AF420,AK420)</f>
        <v>#NAME?</v>
      </c>
      <c r="C420" s="14" t="n">
        <f aca="false">IF(ISBLANK(Template!H423),, join("_",Template!H423:I423))</f>
        <v>0</v>
      </c>
      <c r="G420" s="14" t="e">
        <f aca="false">join(":",D420,E420,F420)</f>
        <v>#NAME?</v>
      </c>
      <c r="H420" s="14" t="n">
        <f aca="false">IF(ISBLANK(Template!K423),, join("_",Template!K423:L423))</f>
        <v>0</v>
      </c>
      <c r="J420" s="14" t="n">
        <f aca="false">Template!M423</f>
        <v>0</v>
      </c>
      <c r="L420" s="14" t="e">
        <f aca="false">join(":",I420,J420,K420)</f>
        <v>#NAME?</v>
      </c>
      <c r="M420" s="14" t="n">
        <f aca="false">IF(ISBLANK(Template!O423),, join("_",Template!O423:P423))</f>
        <v>0</v>
      </c>
      <c r="O420" s="14" t="n">
        <f aca="false">Template!Q423</f>
        <v>0</v>
      </c>
    </row>
    <row r="421" customFormat="false" ht="15.75" hidden="false" customHeight="false" outlineLevel="0" collapsed="false">
      <c r="A421" s="6" t="n">
        <v>419</v>
      </c>
      <c r="B421" s="14" t="e">
        <f aca="false">join(",",G421,L421,Q421,V421,AA421,AF421,AK421)</f>
        <v>#NAME?</v>
      </c>
      <c r="C421" s="14" t="n">
        <f aca="false">IF(ISBLANK(Template!H424),, join("_",Template!H424:I424))</f>
        <v>0</v>
      </c>
      <c r="G421" s="14" t="e">
        <f aca="false">join(":",D421,E421,F421)</f>
        <v>#NAME?</v>
      </c>
      <c r="H421" s="14" t="n">
        <f aca="false">IF(ISBLANK(Template!K424),, join("_",Template!K424:L424))</f>
        <v>0</v>
      </c>
      <c r="J421" s="14" t="n">
        <f aca="false">Template!M424</f>
        <v>0</v>
      </c>
      <c r="L421" s="14" t="e">
        <f aca="false">join(":",I421,J421,K421)</f>
        <v>#NAME?</v>
      </c>
      <c r="M421" s="14" t="n">
        <f aca="false">IF(ISBLANK(Template!O424),, join("_",Template!O424:P424))</f>
        <v>0</v>
      </c>
      <c r="O421" s="14" t="n">
        <f aca="false">Template!Q424</f>
        <v>0</v>
      </c>
    </row>
    <row r="422" customFormat="false" ht="15.75" hidden="false" customHeight="false" outlineLevel="0" collapsed="false">
      <c r="A422" s="6" t="n">
        <v>420</v>
      </c>
      <c r="B422" s="14" t="e">
        <f aca="false">join(",",G422,L422,Q422,V422,AA422,AF422,AK422)</f>
        <v>#NAME?</v>
      </c>
      <c r="C422" s="14" t="n">
        <f aca="false">IF(ISBLANK(Template!H425),, join("_",Template!H425:I425))</f>
        <v>0</v>
      </c>
      <c r="G422" s="14" t="e">
        <f aca="false">join(":",D422,E422,F422)</f>
        <v>#NAME?</v>
      </c>
      <c r="H422" s="14" t="n">
        <f aca="false">IF(ISBLANK(Template!K425),, join("_",Template!K425:L425))</f>
        <v>0</v>
      </c>
      <c r="J422" s="14" t="n">
        <f aca="false">Template!M425</f>
        <v>0</v>
      </c>
      <c r="L422" s="14" t="e">
        <f aca="false">join(":",I422,J422,K422)</f>
        <v>#NAME?</v>
      </c>
      <c r="M422" s="14" t="n">
        <f aca="false">IF(ISBLANK(Template!O425),, join("_",Template!O425:P425))</f>
        <v>0</v>
      </c>
      <c r="O422" s="14" t="n">
        <f aca="false">Template!Q425</f>
        <v>0</v>
      </c>
    </row>
    <row r="423" customFormat="false" ht="15.75" hidden="false" customHeight="false" outlineLevel="0" collapsed="false">
      <c r="A423" s="6" t="n">
        <v>421</v>
      </c>
      <c r="B423" s="14" t="e">
        <f aca="false">join(",",G423,L423,Q423,V423,AA423,AF423,AK423)</f>
        <v>#NAME?</v>
      </c>
      <c r="C423" s="14" t="n">
        <f aca="false">IF(ISBLANK(Template!H426),, join("_",Template!H426:I426))</f>
        <v>0</v>
      </c>
      <c r="G423" s="14" t="e">
        <f aca="false">join(":",D423,E423,F423)</f>
        <v>#NAME?</v>
      </c>
      <c r="H423" s="14" t="n">
        <f aca="false">IF(ISBLANK(Template!K426),, join("_",Template!K426:L426))</f>
        <v>0</v>
      </c>
      <c r="J423" s="14" t="n">
        <f aca="false">Template!M426</f>
        <v>0</v>
      </c>
      <c r="L423" s="14" t="e">
        <f aca="false">join(":",I423,J423,K423)</f>
        <v>#NAME?</v>
      </c>
      <c r="M423" s="14" t="n">
        <f aca="false">IF(ISBLANK(Template!O426),, join("_",Template!O426:P426))</f>
        <v>0</v>
      </c>
      <c r="O423" s="14" t="n">
        <f aca="false">Template!Q426</f>
        <v>0</v>
      </c>
    </row>
    <row r="424" customFormat="false" ht="15.75" hidden="false" customHeight="false" outlineLevel="0" collapsed="false">
      <c r="A424" s="6" t="n">
        <v>422</v>
      </c>
      <c r="B424" s="14" t="e">
        <f aca="false">join(",",G424,L424,Q424,V424,AA424,AF424,AK424)</f>
        <v>#NAME?</v>
      </c>
      <c r="C424" s="14" t="n">
        <f aca="false">IF(ISBLANK(Template!H427),, join("_",Template!H427:I427))</f>
        <v>0</v>
      </c>
      <c r="G424" s="14" t="e">
        <f aca="false">join(":",D424,E424,F424)</f>
        <v>#NAME?</v>
      </c>
      <c r="H424" s="14" t="n">
        <f aca="false">IF(ISBLANK(Template!K427),, join("_",Template!K427:L427))</f>
        <v>0</v>
      </c>
      <c r="J424" s="14" t="n">
        <f aca="false">Template!M427</f>
        <v>0</v>
      </c>
      <c r="L424" s="14" t="e">
        <f aca="false">join(":",I424,J424,K424)</f>
        <v>#NAME?</v>
      </c>
      <c r="M424" s="14" t="n">
        <f aca="false">IF(ISBLANK(Template!O427),, join("_",Template!O427:P427))</f>
        <v>0</v>
      </c>
      <c r="O424" s="14" t="n">
        <f aca="false">Template!Q427</f>
        <v>0</v>
      </c>
    </row>
    <row r="425" customFormat="false" ht="15.75" hidden="false" customHeight="false" outlineLevel="0" collapsed="false">
      <c r="A425" s="6" t="n">
        <v>423</v>
      </c>
      <c r="B425" s="14" t="e">
        <f aca="false">join(",",G425,L425,Q425,V425,AA425,AF425,AK425)</f>
        <v>#NAME?</v>
      </c>
      <c r="C425" s="14" t="n">
        <f aca="false">IF(ISBLANK(Template!H428),, join("_",Template!H428:I428))</f>
        <v>0</v>
      </c>
      <c r="G425" s="14" t="e">
        <f aca="false">join(":",D425,E425,F425)</f>
        <v>#NAME?</v>
      </c>
      <c r="H425" s="14" t="n">
        <f aca="false">IF(ISBLANK(Template!K428),, join("_",Template!K428:L428))</f>
        <v>0</v>
      </c>
      <c r="J425" s="14" t="n">
        <f aca="false">Template!M428</f>
        <v>0</v>
      </c>
      <c r="L425" s="14" t="e">
        <f aca="false">join(":",I425,J425,K425)</f>
        <v>#NAME?</v>
      </c>
      <c r="M425" s="14" t="n">
        <f aca="false">IF(ISBLANK(Template!O428),, join("_",Template!O428:P428))</f>
        <v>0</v>
      </c>
      <c r="O425" s="14" t="n">
        <f aca="false">Template!Q428</f>
        <v>0</v>
      </c>
    </row>
    <row r="426" customFormat="false" ht="15.75" hidden="false" customHeight="false" outlineLevel="0" collapsed="false">
      <c r="A426" s="6" t="n">
        <v>424</v>
      </c>
      <c r="B426" s="14" t="e">
        <f aca="false">join(",",G426,L426,Q426,V426,AA426,AF426,AK426)</f>
        <v>#NAME?</v>
      </c>
      <c r="C426" s="14" t="n">
        <f aca="false">IF(ISBLANK(Template!H429),, join("_",Template!H429:I429))</f>
        <v>0</v>
      </c>
      <c r="G426" s="14" t="e">
        <f aca="false">join(":",D426,E426,F426)</f>
        <v>#NAME?</v>
      </c>
      <c r="H426" s="14" t="n">
        <f aca="false">IF(ISBLANK(Template!K429),, join("_",Template!K429:L429))</f>
        <v>0</v>
      </c>
      <c r="J426" s="14" t="n">
        <f aca="false">Template!M429</f>
        <v>0</v>
      </c>
      <c r="L426" s="14" t="e">
        <f aca="false">join(":",I426,J426,K426)</f>
        <v>#NAME?</v>
      </c>
      <c r="M426" s="14" t="n">
        <f aca="false">IF(ISBLANK(Template!O429),, join("_",Template!O429:P429))</f>
        <v>0</v>
      </c>
      <c r="O426" s="14" t="n">
        <f aca="false">Template!Q429</f>
        <v>0</v>
      </c>
    </row>
    <row r="427" customFormat="false" ht="15.75" hidden="false" customHeight="false" outlineLevel="0" collapsed="false">
      <c r="A427" s="6" t="n">
        <v>425</v>
      </c>
      <c r="B427" s="14" t="e">
        <f aca="false">join(",",G427,L427,Q427,V427,AA427,AF427,AK427)</f>
        <v>#NAME?</v>
      </c>
      <c r="C427" s="14" t="n">
        <f aca="false">IF(ISBLANK(Template!H430),, join("_",Template!H430:I430))</f>
        <v>0</v>
      </c>
      <c r="G427" s="14" t="e">
        <f aca="false">join(":",D427,E427,F427)</f>
        <v>#NAME?</v>
      </c>
      <c r="H427" s="14" t="n">
        <f aca="false">IF(ISBLANK(Template!K430),, join("_",Template!K430:L430))</f>
        <v>0</v>
      </c>
      <c r="J427" s="14" t="n">
        <f aca="false">Template!M430</f>
        <v>0</v>
      </c>
      <c r="L427" s="14" t="e">
        <f aca="false">join(":",I427,J427,K427)</f>
        <v>#NAME?</v>
      </c>
      <c r="M427" s="14" t="n">
        <f aca="false">IF(ISBLANK(Template!O430),, join("_",Template!O430:P430))</f>
        <v>0</v>
      </c>
      <c r="O427" s="14" t="n">
        <f aca="false">Template!Q430</f>
        <v>0</v>
      </c>
    </row>
    <row r="428" customFormat="false" ht="15.75" hidden="false" customHeight="false" outlineLevel="0" collapsed="false">
      <c r="A428" s="6" t="n">
        <v>426</v>
      </c>
      <c r="B428" s="14" t="e">
        <f aca="false">join(",",G428,L428,Q428,V428,AA428,AF428,AK428)</f>
        <v>#NAME?</v>
      </c>
      <c r="C428" s="14" t="n">
        <f aca="false">IF(ISBLANK(Template!H431),, join("_",Template!H431:I431))</f>
        <v>0</v>
      </c>
      <c r="G428" s="14" t="e">
        <f aca="false">join(":",D428,E428,F428)</f>
        <v>#NAME?</v>
      </c>
      <c r="H428" s="14" t="n">
        <f aca="false">IF(ISBLANK(Template!K431),, join("_",Template!K431:L431))</f>
        <v>0</v>
      </c>
      <c r="J428" s="14" t="n">
        <f aca="false">Template!M431</f>
        <v>0</v>
      </c>
      <c r="L428" s="14" t="e">
        <f aca="false">join(":",I428,J428,K428)</f>
        <v>#NAME?</v>
      </c>
      <c r="M428" s="14" t="n">
        <f aca="false">IF(ISBLANK(Template!O431),, join("_",Template!O431:P431))</f>
        <v>0</v>
      </c>
      <c r="O428" s="14" t="n">
        <f aca="false">Template!Q431</f>
        <v>0</v>
      </c>
    </row>
    <row r="429" customFormat="false" ht="15.75" hidden="false" customHeight="false" outlineLevel="0" collapsed="false">
      <c r="A429" s="6" t="n">
        <v>427</v>
      </c>
      <c r="B429" s="14" t="e">
        <f aca="false">join(",",G429,L429,Q429,V429,AA429,AF429,AK429)</f>
        <v>#NAME?</v>
      </c>
      <c r="C429" s="14" t="n">
        <f aca="false">IF(ISBLANK(Template!H432),, join("_",Template!H432:I432))</f>
        <v>0</v>
      </c>
      <c r="G429" s="14" t="e">
        <f aca="false">join(":",D429,E429,F429)</f>
        <v>#NAME?</v>
      </c>
      <c r="H429" s="14" t="n">
        <f aca="false">IF(ISBLANK(Template!K432),, join("_",Template!K432:L432))</f>
        <v>0</v>
      </c>
      <c r="J429" s="14" t="n">
        <f aca="false">Template!M432</f>
        <v>0</v>
      </c>
      <c r="L429" s="14" t="e">
        <f aca="false">join(":",I429,J429,K429)</f>
        <v>#NAME?</v>
      </c>
      <c r="M429" s="14" t="n">
        <f aca="false">IF(ISBLANK(Template!O432),, join("_",Template!O432:P432))</f>
        <v>0</v>
      </c>
      <c r="O429" s="14" t="n">
        <f aca="false">Template!Q432</f>
        <v>0</v>
      </c>
    </row>
    <row r="430" customFormat="false" ht="15.75" hidden="false" customHeight="false" outlineLevel="0" collapsed="false">
      <c r="A430" s="6" t="n">
        <v>428</v>
      </c>
      <c r="B430" s="14" t="e">
        <f aca="false">join(",",G430,L430,Q430,V430,AA430,AF430,AK430)</f>
        <v>#NAME?</v>
      </c>
      <c r="C430" s="14" t="n">
        <f aca="false">IF(ISBLANK(Template!H433),, join("_",Template!H433:I433))</f>
        <v>0</v>
      </c>
      <c r="G430" s="14" t="e">
        <f aca="false">join(":",D430,E430,F430)</f>
        <v>#NAME?</v>
      </c>
      <c r="H430" s="14" t="n">
        <f aca="false">IF(ISBLANK(Template!K433),, join("_",Template!K433:L433))</f>
        <v>0</v>
      </c>
      <c r="J430" s="14" t="n">
        <f aca="false">Template!M433</f>
        <v>0</v>
      </c>
      <c r="L430" s="14" t="e">
        <f aca="false">join(":",I430,J430,K430)</f>
        <v>#NAME?</v>
      </c>
      <c r="M430" s="14" t="n">
        <f aca="false">IF(ISBLANK(Template!O433),, join("_",Template!O433:P433))</f>
        <v>0</v>
      </c>
      <c r="O430" s="14" t="n">
        <f aca="false">Template!Q433</f>
        <v>0</v>
      </c>
    </row>
    <row r="431" customFormat="false" ht="15.75" hidden="false" customHeight="false" outlineLevel="0" collapsed="false">
      <c r="A431" s="6" t="n">
        <v>429</v>
      </c>
      <c r="B431" s="14" t="e">
        <f aca="false">join(",",G431,L431,Q431,V431,AA431,AF431,AK431)</f>
        <v>#NAME?</v>
      </c>
      <c r="C431" s="14" t="n">
        <f aca="false">IF(ISBLANK(Template!H434),, join("_",Template!H434:I434))</f>
        <v>0</v>
      </c>
      <c r="G431" s="14" t="e">
        <f aca="false">join(":",D431,E431,F431)</f>
        <v>#NAME?</v>
      </c>
      <c r="H431" s="14" t="n">
        <f aca="false">IF(ISBLANK(Template!K434),, join("_",Template!K434:L434))</f>
        <v>0</v>
      </c>
      <c r="J431" s="14" t="n">
        <f aca="false">Template!M434</f>
        <v>0</v>
      </c>
      <c r="L431" s="14" t="e">
        <f aca="false">join(":",I431,J431,K431)</f>
        <v>#NAME?</v>
      </c>
      <c r="M431" s="14" t="n">
        <f aca="false">IF(ISBLANK(Template!O434),, join("_",Template!O434:P434))</f>
        <v>0</v>
      </c>
      <c r="O431" s="14" t="n">
        <f aca="false">Template!Q434</f>
        <v>0</v>
      </c>
    </row>
    <row r="432" customFormat="false" ht="15.75" hidden="false" customHeight="false" outlineLevel="0" collapsed="false">
      <c r="A432" s="6" t="n">
        <v>430</v>
      </c>
      <c r="B432" s="14" t="e">
        <f aca="false">join(",",G432,L432,Q432,V432,AA432,AF432,AK432)</f>
        <v>#NAME?</v>
      </c>
      <c r="C432" s="14" t="n">
        <f aca="false">IF(ISBLANK(Template!H435),, join("_",Template!H435:I435))</f>
        <v>0</v>
      </c>
      <c r="G432" s="14" t="e">
        <f aca="false">join(":",D432,E432,F432)</f>
        <v>#NAME?</v>
      </c>
      <c r="H432" s="14" t="n">
        <f aca="false">IF(ISBLANK(Template!K435),, join("_",Template!K435:L435))</f>
        <v>0</v>
      </c>
      <c r="J432" s="14" t="n">
        <f aca="false">Template!M435</f>
        <v>0</v>
      </c>
      <c r="L432" s="14" t="e">
        <f aca="false">join(":",I432,J432,K432)</f>
        <v>#NAME?</v>
      </c>
      <c r="M432" s="14" t="n">
        <f aca="false">IF(ISBLANK(Template!O435),, join("_",Template!O435:P435))</f>
        <v>0</v>
      </c>
      <c r="O432" s="14" t="n">
        <f aca="false">Template!Q435</f>
        <v>0</v>
      </c>
    </row>
    <row r="433" customFormat="false" ht="15.75" hidden="false" customHeight="false" outlineLevel="0" collapsed="false">
      <c r="A433" s="6" t="n">
        <v>431</v>
      </c>
      <c r="B433" s="14" t="e">
        <f aca="false">join(",",G433,L433,Q433,V433,AA433,AF433,AK433)</f>
        <v>#NAME?</v>
      </c>
      <c r="C433" s="14" t="n">
        <f aca="false">IF(ISBLANK(Template!H436),, join("_",Template!H436:I436))</f>
        <v>0</v>
      </c>
      <c r="G433" s="14" t="e">
        <f aca="false">join(":",D433,E433,F433)</f>
        <v>#NAME?</v>
      </c>
      <c r="H433" s="14" t="n">
        <f aca="false">IF(ISBLANK(Template!K436),, join("_",Template!K436:L436))</f>
        <v>0</v>
      </c>
      <c r="J433" s="14" t="n">
        <f aca="false">Template!M436</f>
        <v>0</v>
      </c>
      <c r="L433" s="14" t="e">
        <f aca="false">join(":",I433,J433,K433)</f>
        <v>#NAME?</v>
      </c>
      <c r="M433" s="14" t="n">
        <f aca="false">IF(ISBLANK(Template!O436),, join("_",Template!O436:P436))</f>
        <v>0</v>
      </c>
      <c r="O433" s="14" t="n">
        <f aca="false">Template!Q436</f>
        <v>0</v>
      </c>
    </row>
    <row r="434" customFormat="false" ht="15.75" hidden="false" customHeight="false" outlineLevel="0" collapsed="false">
      <c r="A434" s="6" t="n">
        <v>432</v>
      </c>
      <c r="B434" s="14" t="e">
        <f aca="false">join(",",G434,L434,Q434,V434,AA434,AF434,AK434)</f>
        <v>#NAME?</v>
      </c>
      <c r="C434" s="14" t="n">
        <f aca="false">IF(ISBLANK(Template!H437),, join("_",Template!H437:I437))</f>
        <v>0</v>
      </c>
      <c r="G434" s="14" t="e">
        <f aca="false">join(":",D434,E434,F434)</f>
        <v>#NAME?</v>
      </c>
      <c r="H434" s="14" t="n">
        <f aca="false">IF(ISBLANK(Template!K437),, join("_",Template!K437:L437))</f>
        <v>0</v>
      </c>
      <c r="J434" s="14" t="n">
        <f aca="false">Template!M437</f>
        <v>0</v>
      </c>
      <c r="L434" s="14" t="e">
        <f aca="false">join(":",I434,J434,K434)</f>
        <v>#NAME?</v>
      </c>
      <c r="M434" s="14" t="n">
        <f aca="false">IF(ISBLANK(Template!O437),, join("_",Template!O437:P437))</f>
        <v>0</v>
      </c>
      <c r="O434" s="14" t="n">
        <f aca="false">Template!Q437</f>
        <v>0</v>
      </c>
    </row>
    <row r="435" customFormat="false" ht="15.75" hidden="false" customHeight="false" outlineLevel="0" collapsed="false">
      <c r="A435" s="6" t="n">
        <v>433</v>
      </c>
      <c r="B435" s="14" t="e">
        <f aca="false">join(",",G435,L435,Q435,V435,AA435,AF435,AK435)</f>
        <v>#NAME?</v>
      </c>
      <c r="C435" s="14" t="n">
        <f aca="false">IF(ISBLANK(Template!H438),, join("_",Template!H438:I438))</f>
        <v>0</v>
      </c>
      <c r="G435" s="14" t="e">
        <f aca="false">join(":",D435,E435,F435)</f>
        <v>#NAME?</v>
      </c>
      <c r="H435" s="14" t="n">
        <f aca="false">IF(ISBLANK(Template!K438),, join("_",Template!K438:L438))</f>
        <v>0</v>
      </c>
      <c r="J435" s="14" t="n">
        <f aca="false">Template!M438</f>
        <v>0</v>
      </c>
      <c r="L435" s="14" t="e">
        <f aca="false">join(":",I435,J435,K435)</f>
        <v>#NAME?</v>
      </c>
      <c r="M435" s="14" t="n">
        <f aca="false">IF(ISBLANK(Template!O438),, join("_",Template!O438:P438))</f>
        <v>0</v>
      </c>
      <c r="O435" s="14" t="n">
        <f aca="false">Template!Q438</f>
        <v>0</v>
      </c>
    </row>
    <row r="436" customFormat="false" ht="15.75" hidden="false" customHeight="false" outlineLevel="0" collapsed="false">
      <c r="A436" s="6" t="n">
        <v>434</v>
      </c>
      <c r="B436" s="14" t="e">
        <f aca="false">join(",",G436,L436,Q436,V436,AA436,AF436,AK436)</f>
        <v>#NAME?</v>
      </c>
      <c r="C436" s="14" t="n">
        <f aca="false">IF(ISBLANK(Template!H439),, join("_",Template!H439:I439))</f>
        <v>0</v>
      </c>
      <c r="G436" s="14" t="e">
        <f aca="false">join(":",D436,E436,F436)</f>
        <v>#NAME?</v>
      </c>
      <c r="H436" s="14" t="n">
        <f aca="false">IF(ISBLANK(Template!K439),, join("_",Template!K439:L439))</f>
        <v>0</v>
      </c>
      <c r="J436" s="14" t="n">
        <f aca="false">Template!M439</f>
        <v>0</v>
      </c>
      <c r="L436" s="14" t="e">
        <f aca="false">join(":",I436,J436,K436)</f>
        <v>#NAME?</v>
      </c>
      <c r="M436" s="14" t="n">
        <f aca="false">IF(ISBLANK(Template!O439),, join("_",Template!O439:P439))</f>
        <v>0</v>
      </c>
      <c r="O436" s="14" t="n">
        <f aca="false">Template!Q439</f>
        <v>0</v>
      </c>
    </row>
    <row r="437" customFormat="false" ht="15.75" hidden="false" customHeight="false" outlineLevel="0" collapsed="false">
      <c r="A437" s="6" t="n">
        <v>435</v>
      </c>
      <c r="B437" s="14" t="e">
        <f aca="false">join(",",G437,L437,Q437,V437,AA437,AF437,AK437)</f>
        <v>#NAME?</v>
      </c>
      <c r="C437" s="14" t="n">
        <f aca="false">IF(ISBLANK(Template!H440),, join("_",Template!H440:I440))</f>
        <v>0</v>
      </c>
      <c r="G437" s="14" t="e">
        <f aca="false">join(":",D437,E437,F437)</f>
        <v>#NAME?</v>
      </c>
      <c r="H437" s="14" t="n">
        <f aca="false">IF(ISBLANK(Template!K440),, join("_",Template!K440:L440))</f>
        <v>0</v>
      </c>
      <c r="J437" s="14" t="n">
        <f aca="false">Template!M440</f>
        <v>0</v>
      </c>
      <c r="L437" s="14" t="e">
        <f aca="false">join(":",I437,J437,K437)</f>
        <v>#NAME?</v>
      </c>
      <c r="M437" s="14" t="n">
        <f aca="false">IF(ISBLANK(Template!O440),, join("_",Template!O440:P440))</f>
        <v>0</v>
      </c>
      <c r="O437" s="14" t="n">
        <f aca="false">Template!Q440</f>
        <v>0</v>
      </c>
    </row>
    <row r="438" customFormat="false" ht="15.75" hidden="false" customHeight="false" outlineLevel="0" collapsed="false">
      <c r="A438" s="6" t="n">
        <v>436</v>
      </c>
      <c r="B438" s="14" t="e">
        <f aca="false">join(",",G438,L438,Q438,V438,AA438,AF438,AK438)</f>
        <v>#NAME?</v>
      </c>
      <c r="C438" s="14" t="n">
        <f aca="false">IF(ISBLANK(Template!H441),, join("_",Template!H441:I441))</f>
        <v>0</v>
      </c>
      <c r="G438" s="14" t="e">
        <f aca="false">join(":",D438,E438,F438)</f>
        <v>#NAME?</v>
      </c>
      <c r="H438" s="14" t="n">
        <f aca="false">IF(ISBLANK(Template!K441),, join("_",Template!K441:L441))</f>
        <v>0</v>
      </c>
      <c r="J438" s="14" t="n">
        <f aca="false">Template!M441</f>
        <v>0</v>
      </c>
      <c r="L438" s="14" t="e">
        <f aca="false">join(":",I438,J438,K438)</f>
        <v>#NAME?</v>
      </c>
      <c r="M438" s="14" t="n">
        <f aca="false">IF(ISBLANK(Template!O441),, join("_",Template!O441:P441))</f>
        <v>0</v>
      </c>
      <c r="O438" s="14" t="n">
        <f aca="false">Template!Q441</f>
        <v>0</v>
      </c>
    </row>
    <row r="439" customFormat="false" ht="15.75" hidden="false" customHeight="false" outlineLevel="0" collapsed="false">
      <c r="A439" s="6" t="n">
        <v>437</v>
      </c>
      <c r="B439" s="14" t="e">
        <f aca="false">join(",",G439,L439,Q439,V439,AA439,AF439,AK439)</f>
        <v>#NAME?</v>
      </c>
      <c r="C439" s="14" t="n">
        <f aca="false">IF(ISBLANK(Template!H442),, join("_",Template!H442:I442))</f>
        <v>0</v>
      </c>
      <c r="G439" s="14" t="e">
        <f aca="false">join(":",D439,E439,F439)</f>
        <v>#NAME?</v>
      </c>
      <c r="H439" s="14" t="n">
        <f aca="false">IF(ISBLANK(Template!K442),, join("_",Template!K442:L442))</f>
        <v>0</v>
      </c>
      <c r="J439" s="14" t="n">
        <f aca="false">Template!M442</f>
        <v>0</v>
      </c>
      <c r="L439" s="14" t="e">
        <f aca="false">join(":",I439,J439,K439)</f>
        <v>#NAME?</v>
      </c>
      <c r="M439" s="14" t="n">
        <f aca="false">IF(ISBLANK(Template!O442),, join("_",Template!O442:P442))</f>
        <v>0</v>
      </c>
      <c r="O439" s="14" t="n">
        <f aca="false">Template!Q442</f>
        <v>0</v>
      </c>
    </row>
    <row r="440" customFormat="false" ht="15.75" hidden="false" customHeight="false" outlineLevel="0" collapsed="false">
      <c r="A440" s="6" t="n">
        <v>438</v>
      </c>
      <c r="B440" s="14" t="e">
        <f aca="false">join(",",G440,L440,Q440,V440,AA440,AF440,AK440)</f>
        <v>#NAME?</v>
      </c>
      <c r="C440" s="14" t="n">
        <f aca="false">IF(ISBLANK(Template!H443),, join("_",Template!H443:I443))</f>
        <v>0</v>
      </c>
      <c r="G440" s="14" t="e">
        <f aca="false">join(":",D440,E440,F440)</f>
        <v>#NAME?</v>
      </c>
      <c r="H440" s="14" t="n">
        <f aca="false">IF(ISBLANK(Template!K443),, join("_",Template!K443:L443))</f>
        <v>0</v>
      </c>
      <c r="J440" s="14" t="n">
        <f aca="false">Template!M443</f>
        <v>0</v>
      </c>
      <c r="L440" s="14" t="e">
        <f aca="false">join(":",I440,J440,K440)</f>
        <v>#NAME?</v>
      </c>
      <c r="M440" s="14" t="n">
        <f aca="false">IF(ISBLANK(Template!O443),, join("_",Template!O443:P443))</f>
        <v>0</v>
      </c>
      <c r="O440" s="14" t="n">
        <f aca="false">Template!Q443</f>
        <v>0</v>
      </c>
    </row>
    <row r="441" customFormat="false" ht="15.75" hidden="false" customHeight="false" outlineLevel="0" collapsed="false">
      <c r="A441" s="6" t="n">
        <v>439</v>
      </c>
      <c r="B441" s="14" t="e">
        <f aca="false">join(",",G441,L441,Q441,V441,AA441,AF441,AK441)</f>
        <v>#NAME?</v>
      </c>
      <c r="C441" s="14" t="n">
        <f aca="false">IF(ISBLANK(Template!H444),, join("_",Template!H444:I444))</f>
        <v>0</v>
      </c>
      <c r="G441" s="14" t="e">
        <f aca="false">join(":",D441,E441,F441)</f>
        <v>#NAME?</v>
      </c>
      <c r="H441" s="14" t="n">
        <f aca="false">IF(ISBLANK(Template!K444),, join("_",Template!K444:L444))</f>
        <v>0</v>
      </c>
      <c r="J441" s="14" t="n">
        <f aca="false">Template!M444</f>
        <v>0</v>
      </c>
      <c r="L441" s="14" t="e">
        <f aca="false">join(":",I441,J441,K441)</f>
        <v>#NAME?</v>
      </c>
      <c r="M441" s="14" t="n">
        <f aca="false">IF(ISBLANK(Template!O444),, join("_",Template!O444:P444))</f>
        <v>0</v>
      </c>
      <c r="O441" s="14" t="n">
        <f aca="false">Template!Q444</f>
        <v>0</v>
      </c>
    </row>
    <row r="442" customFormat="false" ht="15.75" hidden="false" customHeight="false" outlineLevel="0" collapsed="false">
      <c r="A442" s="6" t="n">
        <v>440</v>
      </c>
      <c r="B442" s="14" t="e">
        <f aca="false">join(",",G442,L442,Q442,V442,AA442,AF442,AK442)</f>
        <v>#NAME?</v>
      </c>
      <c r="C442" s="14" t="n">
        <f aca="false">IF(ISBLANK(Template!H445),, join("_",Template!H445:I445))</f>
        <v>0</v>
      </c>
      <c r="G442" s="14" t="e">
        <f aca="false">join(":",D442,E442,F442)</f>
        <v>#NAME?</v>
      </c>
      <c r="H442" s="14" t="n">
        <f aca="false">IF(ISBLANK(Template!K445),, join("_",Template!K445:L445))</f>
        <v>0</v>
      </c>
      <c r="J442" s="14" t="n">
        <f aca="false">Template!M445</f>
        <v>0</v>
      </c>
      <c r="L442" s="14" t="e">
        <f aca="false">join(":",I442,J442,K442)</f>
        <v>#NAME?</v>
      </c>
      <c r="M442" s="14" t="n">
        <f aca="false">IF(ISBLANK(Template!O445),, join("_",Template!O445:P445))</f>
        <v>0</v>
      </c>
      <c r="O442" s="14" t="n">
        <f aca="false">Template!Q445</f>
        <v>0</v>
      </c>
    </row>
    <row r="443" customFormat="false" ht="15.75" hidden="false" customHeight="false" outlineLevel="0" collapsed="false">
      <c r="A443" s="6" t="n">
        <v>441</v>
      </c>
      <c r="B443" s="14" t="e">
        <f aca="false">join(",",G443,L443,Q443,V443,AA443,AF443,AK443)</f>
        <v>#NAME?</v>
      </c>
      <c r="C443" s="14" t="n">
        <f aca="false">IF(ISBLANK(Template!H446),, join("_",Template!H446:I446))</f>
        <v>0</v>
      </c>
      <c r="G443" s="14" t="e">
        <f aca="false">join(":",D443,E443,F443)</f>
        <v>#NAME?</v>
      </c>
      <c r="H443" s="14" t="n">
        <f aca="false">IF(ISBLANK(Template!K446),, join("_",Template!K446:L446))</f>
        <v>0</v>
      </c>
      <c r="J443" s="14" t="n">
        <f aca="false">Template!M446</f>
        <v>0</v>
      </c>
      <c r="L443" s="14" t="e">
        <f aca="false">join(":",I443,J443,K443)</f>
        <v>#NAME?</v>
      </c>
      <c r="M443" s="14" t="n">
        <f aca="false">IF(ISBLANK(Template!O446),, join("_",Template!O446:P446))</f>
        <v>0</v>
      </c>
      <c r="O443" s="14" t="n">
        <f aca="false">Template!Q446</f>
        <v>0</v>
      </c>
    </row>
    <row r="444" customFormat="false" ht="15.75" hidden="false" customHeight="false" outlineLevel="0" collapsed="false">
      <c r="A444" s="6" t="n">
        <v>442</v>
      </c>
      <c r="B444" s="14" t="e">
        <f aca="false">join(",",G444,L444,Q444,V444,AA444,AF444,AK444)</f>
        <v>#NAME?</v>
      </c>
      <c r="C444" s="14" t="n">
        <f aca="false">IF(ISBLANK(Template!H447),, join("_",Template!H447:I447))</f>
        <v>0</v>
      </c>
      <c r="G444" s="14" t="e">
        <f aca="false">join(":",D444,E444,F444)</f>
        <v>#NAME?</v>
      </c>
      <c r="H444" s="14" t="n">
        <f aca="false">IF(ISBLANK(Template!K447),, join("_",Template!K447:L447))</f>
        <v>0</v>
      </c>
      <c r="J444" s="14" t="n">
        <f aca="false">Template!M447</f>
        <v>0</v>
      </c>
      <c r="L444" s="14" t="e">
        <f aca="false">join(":",I444,J444,K444)</f>
        <v>#NAME?</v>
      </c>
      <c r="M444" s="14" t="n">
        <f aca="false">IF(ISBLANK(Template!O447),, join("_",Template!O447:P447))</f>
        <v>0</v>
      </c>
      <c r="O444" s="14" t="n">
        <f aca="false">Template!Q447</f>
        <v>0</v>
      </c>
    </row>
    <row r="445" customFormat="false" ht="15.75" hidden="false" customHeight="false" outlineLevel="0" collapsed="false">
      <c r="A445" s="6" t="n">
        <v>443</v>
      </c>
      <c r="B445" s="14" t="e">
        <f aca="false">join(",",G445,L445,Q445,V445,AA445,AF445,AK445)</f>
        <v>#NAME?</v>
      </c>
      <c r="C445" s="14" t="n">
        <f aca="false">IF(ISBLANK(Template!H448),, join("_",Template!H448:I448))</f>
        <v>0</v>
      </c>
      <c r="G445" s="14" t="e">
        <f aca="false">join(":",D445,E445,F445)</f>
        <v>#NAME?</v>
      </c>
      <c r="H445" s="14" t="n">
        <f aca="false">IF(ISBLANK(Template!K448),, join("_",Template!K448:L448))</f>
        <v>0</v>
      </c>
      <c r="J445" s="14" t="n">
        <f aca="false">Template!M448</f>
        <v>0</v>
      </c>
      <c r="L445" s="14" t="e">
        <f aca="false">join(":",I445,J445,K445)</f>
        <v>#NAME?</v>
      </c>
      <c r="M445" s="14" t="n">
        <f aca="false">IF(ISBLANK(Template!O448),, join("_",Template!O448:P448))</f>
        <v>0</v>
      </c>
      <c r="O445" s="14" t="n">
        <f aca="false">Template!Q448</f>
        <v>0</v>
      </c>
    </row>
    <row r="446" customFormat="false" ht="15.75" hidden="false" customHeight="false" outlineLevel="0" collapsed="false">
      <c r="A446" s="6" t="n">
        <v>444</v>
      </c>
      <c r="B446" s="14" t="e">
        <f aca="false">join(",",G446,L446,Q446,V446,AA446,AF446,AK446)</f>
        <v>#NAME?</v>
      </c>
      <c r="C446" s="14" t="n">
        <f aca="false">IF(ISBLANK(Template!H449),, join("_",Template!H449:I449))</f>
        <v>0</v>
      </c>
      <c r="G446" s="14" t="e">
        <f aca="false">join(":",D446,E446,F446)</f>
        <v>#NAME?</v>
      </c>
      <c r="H446" s="14" t="n">
        <f aca="false">IF(ISBLANK(Template!K449),, join("_",Template!K449:L449))</f>
        <v>0</v>
      </c>
      <c r="J446" s="14" t="n">
        <f aca="false">Template!M449</f>
        <v>0</v>
      </c>
      <c r="L446" s="14" t="e">
        <f aca="false">join(":",I446,J446,K446)</f>
        <v>#NAME?</v>
      </c>
      <c r="M446" s="14" t="n">
        <f aca="false">IF(ISBLANK(Template!O449),, join("_",Template!O449:P449))</f>
        <v>0</v>
      </c>
      <c r="O446" s="14" t="n">
        <f aca="false">Template!Q449</f>
        <v>0</v>
      </c>
    </row>
    <row r="447" customFormat="false" ht="15.75" hidden="false" customHeight="false" outlineLevel="0" collapsed="false">
      <c r="A447" s="6" t="n">
        <v>445</v>
      </c>
      <c r="B447" s="14" t="e">
        <f aca="false">join(",",G447,L447,Q447,V447,AA447,AF447,AK447)</f>
        <v>#NAME?</v>
      </c>
      <c r="C447" s="14" t="n">
        <f aca="false">IF(ISBLANK(Template!H450),, join("_",Template!H450:I450))</f>
        <v>0</v>
      </c>
      <c r="G447" s="14" t="e">
        <f aca="false">join(":",D447,E447,F447)</f>
        <v>#NAME?</v>
      </c>
      <c r="H447" s="14" t="n">
        <f aca="false">IF(ISBLANK(Template!K450),, join("_",Template!K450:L450))</f>
        <v>0</v>
      </c>
      <c r="J447" s="14" t="n">
        <f aca="false">Template!M450</f>
        <v>0</v>
      </c>
      <c r="L447" s="14" t="e">
        <f aca="false">join(":",I447,J447,K447)</f>
        <v>#NAME?</v>
      </c>
      <c r="M447" s="14" t="n">
        <f aca="false">IF(ISBLANK(Template!O450),, join("_",Template!O450:P450))</f>
        <v>0</v>
      </c>
      <c r="O447" s="14" t="n">
        <f aca="false">Template!Q450</f>
        <v>0</v>
      </c>
    </row>
    <row r="448" customFormat="false" ht="15.75" hidden="false" customHeight="false" outlineLevel="0" collapsed="false">
      <c r="A448" s="6" t="n">
        <v>446</v>
      </c>
      <c r="B448" s="14" t="e">
        <f aca="false">join(",",G448,L448,Q448,V448,AA448,AF448,AK448)</f>
        <v>#NAME?</v>
      </c>
      <c r="C448" s="14" t="n">
        <f aca="false">IF(ISBLANK(Template!H451),, join("_",Template!H451:I451))</f>
        <v>0</v>
      </c>
      <c r="G448" s="14" t="e">
        <f aca="false">join(":",D448,E448,F448)</f>
        <v>#NAME?</v>
      </c>
      <c r="H448" s="14" t="n">
        <f aca="false">IF(ISBLANK(Template!K451),, join("_",Template!K451:L451))</f>
        <v>0</v>
      </c>
      <c r="J448" s="14" t="n">
        <f aca="false">Template!M451</f>
        <v>0</v>
      </c>
      <c r="L448" s="14" t="e">
        <f aca="false">join(":",I448,J448,K448)</f>
        <v>#NAME?</v>
      </c>
      <c r="M448" s="14" t="n">
        <f aca="false">IF(ISBLANK(Template!O451),, join("_",Template!O451:P451))</f>
        <v>0</v>
      </c>
      <c r="O448" s="14" t="n">
        <f aca="false">Template!Q451</f>
        <v>0</v>
      </c>
    </row>
    <row r="449" customFormat="false" ht="15.75" hidden="false" customHeight="false" outlineLevel="0" collapsed="false">
      <c r="A449" s="6" t="n">
        <v>447</v>
      </c>
      <c r="B449" s="14" t="e">
        <f aca="false">join(",",G449,L449,Q449,V449,AA449,AF449,AK449)</f>
        <v>#NAME?</v>
      </c>
      <c r="C449" s="14" t="n">
        <f aca="false">IF(ISBLANK(Template!H452),, join("_",Template!H452:I452))</f>
        <v>0</v>
      </c>
      <c r="G449" s="14" t="e">
        <f aca="false">join(":",D449,E449,F449)</f>
        <v>#NAME?</v>
      </c>
      <c r="H449" s="14" t="n">
        <f aca="false">IF(ISBLANK(Template!K452),, join("_",Template!K452:L452))</f>
        <v>0</v>
      </c>
      <c r="J449" s="14" t="n">
        <f aca="false">Template!M452</f>
        <v>0</v>
      </c>
      <c r="L449" s="14" t="e">
        <f aca="false">join(":",I449,J449,K449)</f>
        <v>#NAME?</v>
      </c>
      <c r="M449" s="14" t="n">
        <f aca="false">IF(ISBLANK(Template!O452),, join("_",Template!O452:P452))</f>
        <v>0</v>
      </c>
      <c r="O449" s="14" t="n">
        <f aca="false">Template!Q452</f>
        <v>0</v>
      </c>
    </row>
    <row r="450" customFormat="false" ht="15.75" hidden="false" customHeight="false" outlineLevel="0" collapsed="false">
      <c r="A450" s="6" t="n">
        <v>448</v>
      </c>
      <c r="B450" s="14" t="e">
        <f aca="false">join(",",G450,L450,Q450,V450,AA450,AF450,AK450)</f>
        <v>#NAME?</v>
      </c>
      <c r="C450" s="14" t="n">
        <f aca="false">IF(ISBLANK(Template!H453),, join("_",Template!H453:I453))</f>
        <v>0</v>
      </c>
      <c r="G450" s="14" t="e">
        <f aca="false">join(":",D450,E450,F450)</f>
        <v>#NAME?</v>
      </c>
      <c r="H450" s="14" t="n">
        <f aca="false">IF(ISBLANK(Template!K453),, join("_",Template!K453:L453))</f>
        <v>0</v>
      </c>
      <c r="J450" s="14" t="n">
        <f aca="false">Template!M453</f>
        <v>0</v>
      </c>
      <c r="L450" s="14" t="e">
        <f aca="false">join(":",I450,J450,K450)</f>
        <v>#NAME?</v>
      </c>
      <c r="M450" s="14" t="n">
        <f aca="false">IF(ISBLANK(Template!O453),, join("_",Template!O453:P453))</f>
        <v>0</v>
      </c>
      <c r="O450" s="14" t="n">
        <f aca="false">Template!Q453</f>
        <v>0</v>
      </c>
    </row>
    <row r="451" customFormat="false" ht="15.75" hidden="false" customHeight="false" outlineLevel="0" collapsed="false">
      <c r="A451" s="6" t="n">
        <v>449</v>
      </c>
      <c r="B451" s="14" t="e">
        <f aca="false">join(",",G451,L451,Q451,V451,AA451,AF451,AK451)</f>
        <v>#NAME?</v>
      </c>
      <c r="C451" s="14" t="n">
        <f aca="false">IF(ISBLANK(Template!H454),, join("_",Template!H454:I454))</f>
        <v>0</v>
      </c>
      <c r="G451" s="14" t="e">
        <f aca="false">join(":",D451,E451,F451)</f>
        <v>#NAME?</v>
      </c>
      <c r="H451" s="14" t="n">
        <f aca="false">IF(ISBLANK(Template!K454),, join("_",Template!K454:L454))</f>
        <v>0</v>
      </c>
      <c r="J451" s="14" t="n">
        <f aca="false">Template!M454</f>
        <v>0</v>
      </c>
      <c r="L451" s="14" t="e">
        <f aca="false">join(":",I451,J451,K451)</f>
        <v>#NAME?</v>
      </c>
      <c r="M451" s="14" t="n">
        <f aca="false">IF(ISBLANK(Template!O454),, join("_",Template!O454:P454))</f>
        <v>0</v>
      </c>
      <c r="O451" s="14" t="n">
        <f aca="false">Template!Q454</f>
        <v>0</v>
      </c>
    </row>
    <row r="452" customFormat="false" ht="15.75" hidden="false" customHeight="false" outlineLevel="0" collapsed="false">
      <c r="A452" s="6" t="n">
        <v>450</v>
      </c>
      <c r="B452" s="14" t="e">
        <f aca="false">join(",",G452,L452,Q452,V452,AA452,AF452,AK452)</f>
        <v>#NAME?</v>
      </c>
      <c r="C452" s="14" t="n">
        <f aca="false">IF(ISBLANK(Template!H455),, join("_",Template!H455:I455))</f>
        <v>0</v>
      </c>
      <c r="G452" s="14" t="e">
        <f aca="false">join(":",D452,E452,F452)</f>
        <v>#NAME?</v>
      </c>
      <c r="H452" s="14" t="n">
        <f aca="false">IF(ISBLANK(Template!K455),, join("_",Template!K455:L455))</f>
        <v>0</v>
      </c>
      <c r="J452" s="14" t="n">
        <f aca="false">Template!M455</f>
        <v>0</v>
      </c>
      <c r="L452" s="14" t="e">
        <f aca="false">join(":",I452,J452,K452)</f>
        <v>#NAME?</v>
      </c>
      <c r="M452" s="14" t="n">
        <f aca="false">IF(ISBLANK(Template!O455),, join("_",Template!O455:P455))</f>
        <v>0</v>
      </c>
      <c r="O452" s="14" t="n">
        <f aca="false">Template!Q455</f>
        <v>0</v>
      </c>
    </row>
    <row r="453" customFormat="false" ht="15.75" hidden="false" customHeight="false" outlineLevel="0" collapsed="false">
      <c r="A453" s="6" t="n">
        <v>451</v>
      </c>
      <c r="B453" s="14" t="e">
        <f aca="false">join(",",G453,L453,Q453,V453,AA453,AF453,AK453)</f>
        <v>#NAME?</v>
      </c>
      <c r="C453" s="14" t="n">
        <f aca="false">IF(ISBLANK(Template!H456),, join("_",Template!H456:I456))</f>
        <v>0</v>
      </c>
      <c r="G453" s="14" t="e">
        <f aca="false">join(":",D453,E453,F453)</f>
        <v>#NAME?</v>
      </c>
      <c r="H453" s="14" t="n">
        <f aca="false">IF(ISBLANK(Template!K456),, join("_",Template!K456:L456))</f>
        <v>0</v>
      </c>
      <c r="J453" s="14" t="n">
        <f aca="false">Template!M456</f>
        <v>0</v>
      </c>
      <c r="L453" s="14" t="e">
        <f aca="false">join(":",I453,J453,K453)</f>
        <v>#NAME?</v>
      </c>
      <c r="M453" s="14" t="n">
        <f aca="false">IF(ISBLANK(Template!O456),, join("_",Template!O456:P456))</f>
        <v>0</v>
      </c>
      <c r="O453" s="14" t="n">
        <f aca="false">Template!Q456</f>
        <v>0</v>
      </c>
    </row>
    <row r="454" customFormat="false" ht="15.75" hidden="false" customHeight="false" outlineLevel="0" collapsed="false">
      <c r="A454" s="6" t="n">
        <v>452</v>
      </c>
      <c r="B454" s="14" t="e">
        <f aca="false">join(",",G454,L454,Q454,V454,AA454,AF454,AK454)</f>
        <v>#NAME?</v>
      </c>
      <c r="C454" s="14" t="n">
        <f aca="false">IF(ISBLANK(Template!H457),, join("_",Template!H457:I457))</f>
        <v>0</v>
      </c>
      <c r="G454" s="14" t="e">
        <f aca="false">join(":",D454,E454,F454)</f>
        <v>#NAME?</v>
      </c>
      <c r="H454" s="14" t="n">
        <f aca="false">IF(ISBLANK(Template!K457),, join("_",Template!K457:L457))</f>
        <v>0</v>
      </c>
      <c r="J454" s="14" t="n">
        <f aca="false">Template!M457</f>
        <v>0</v>
      </c>
      <c r="L454" s="14" t="e">
        <f aca="false">join(":",I454,J454,K454)</f>
        <v>#NAME?</v>
      </c>
      <c r="M454" s="14" t="n">
        <f aca="false">IF(ISBLANK(Template!O457),, join("_",Template!O457:P457))</f>
        <v>0</v>
      </c>
      <c r="O454" s="14" t="n">
        <f aca="false">Template!Q457</f>
        <v>0</v>
      </c>
    </row>
    <row r="455" customFormat="false" ht="15.75" hidden="false" customHeight="false" outlineLevel="0" collapsed="false">
      <c r="A455" s="6" t="n">
        <v>453</v>
      </c>
      <c r="B455" s="14" t="e">
        <f aca="false">join(",",G455,L455,Q455,V455,AA455,AF455,AK455)</f>
        <v>#NAME?</v>
      </c>
      <c r="C455" s="14" t="n">
        <f aca="false">IF(ISBLANK(Template!H458),, join("_",Template!H458:I458))</f>
        <v>0</v>
      </c>
      <c r="G455" s="14" t="e">
        <f aca="false">join(":",D455,E455,F455)</f>
        <v>#NAME?</v>
      </c>
      <c r="H455" s="14" t="n">
        <f aca="false">IF(ISBLANK(Template!K458),, join("_",Template!K458:L458))</f>
        <v>0</v>
      </c>
      <c r="J455" s="14" t="n">
        <f aca="false">Template!M458</f>
        <v>0</v>
      </c>
      <c r="L455" s="14" t="e">
        <f aca="false">join(":",I455,J455,K455)</f>
        <v>#NAME?</v>
      </c>
      <c r="M455" s="14" t="n">
        <f aca="false">IF(ISBLANK(Template!O458),, join("_",Template!O458:P458))</f>
        <v>0</v>
      </c>
      <c r="O455" s="14" t="n">
        <f aca="false">Template!Q458</f>
        <v>0</v>
      </c>
    </row>
    <row r="456" customFormat="false" ht="15.75" hidden="false" customHeight="false" outlineLevel="0" collapsed="false">
      <c r="A456" s="6" t="n">
        <v>454</v>
      </c>
      <c r="B456" s="14" t="e">
        <f aca="false">join(",",G456,L456,Q456,V456,AA456,AF456,AK456)</f>
        <v>#NAME?</v>
      </c>
      <c r="C456" s="14" t="n">
        <f aca="false">IF(ISBLANK(Template!H459),, join("_",Template!H459:I459))</f>
        <v>0</v>
      </c>
      <c r="G456" s="14" t="e">
        <f aca="false">join(":",D456,E456,F456)</f>
        <v>#NAME?</v>
      </c>
      <c r="H456" s="14" t="n">
        <f aca="false">IF(ISBLANK(Template!K459),, join("_",Template!K459:L459))</f>
        <v>0</v>
      </c>
      <c r="J456" s="14" t="n">
        <f aca="false">Template!M459</f>
        <v>0</v>
      </c>
      <c r="L456" s="14" t="e">
        <f aca="false">join(":",I456,J456,K456)</f>
        <v>#NAME?</v>
      </c>
      <c r="M456" s="14" t="n">
        <f aca="false">IF(ISBLANK(Template!O459),, join("_",Template!O459:P459))</f>
        <v>0</v>
      </c>
      <c r="O456" s="14" t="n">
        <f aca="false">Template!Q459</f>
        <v>0</v>
      </c>
    </row>
    <row r="457" customFormat="false" ht="15.75" hidden="false" customHeight="false" outlineLevel="0" collapsed="false">
      <c r="A457" s="6" t="n">
        <v>455</v>
      </c>
      <c r="B457" s="14" t="e">
        <f aca="false">join(",",G457,L457,Q457,V457,AA457,AF457,AK457)</f>
        <v>#NAME?</v>
      </c>
      <c r="C457" s="14" t="n">
        <f aca="false">IF(ISBLANK(Template!H460),, join("_",Template!H460:I460))</f>
        <v>0</v>
      </c>
      <c r="G457" s="14" t="e">
        <f aca="false">join(":",D457,E457,F457)</f>
        <v>#NAME?</v>
      </c>
      <c r="H457" s="14" t="n">
        <f aca="false">IF(ISBLANK(Template!K460),, join("_",Template!K460:L460))</f>
        <v>0</v>
      </c>
      <c r="J457" s="14" t="n">
        <f aca="false">Template!M460</f>
        <v>0</v>
      </c>
      <c r="L457" s="14" t="e">
        <f aca="false">join(":",I457,J457,K457)</f>
        <v>#NAME?</v>
      </c>
      <c r="M457" s="14" t="n">
        <f aca="false">IF(ISBLANK(Template!O460),, join("_",Template!O460:P460))</f>
        <v>0</v>
      </c>
      <c r="O457" s="14" t="n">
        <f aca="false">Template!Q460</f>
        <v>0</v>
      </c>
    </row>
    <row r="458" customFormat="false" ht="15.75" hidden="false" customHeight="false" outlineLevel="0" collapsed="false">
      <c r="A458" s="6" t="n">
        <v>456</v>
      </c>
      <c r="B458" s="14" t="e">
        <f aca="false">join(",",G458,L458,Q458,V458,AA458,AF458,AK458)</f>
        <v>#NAME?</v>
      </c>
      <c r="C458" s="14" t="n">
        <f aca="false">IF(ISBLANK(Template!H461),, join("_",Template!H461:I461))</f>
        <v>0</v>
      </c>
      <c r="G458" s="14" t="e">
        <f aca="false">join(":",D458,E458,F458)</f>
        <v>#NAME?</v>
      </c>
      <c r="H458" s="14" t="n">
        <f aca="false">IF(ISBLANK(Template!K461),, join("_",Template!K461:L461))</f>
        <v>0</v>
      </c>
      <c r="J458" s="14" t="n">
        <f aca="false">Template!M461</f>
        <v>0</v>
      </c>
      <c r="L458" s="14" t="e">
        <f aca="false">join(":",I458,J458,K458)</f>
        <v>#NAME?</v>
      </c>
      <c r="M458" s="14" t="n">
        <f aca="false">IF(ISBLANK(Template!O461),, join("_",Template!O461:P461))</f>
        <v>0</v>
      </c>
      <c r="O458" s="14" t="n">
        <f aca="false">Template!Q461</f>
        <v>0</v>
      </c>
    </row>
    <row r="459" customFormat="false" ht="15.75" hidden="false" customHeight="false" outlineLevel="0" collapsed="false">
      <c r="A459" s="6" t="n">
        <v>457</v>
      </c>
      <c r="B459" s="14" t="e">
        <f aca="false">join(",",G459,L459,Q459,V459,AA459,AF459,AK459)</f>
        <v>#NAME?</v>
      </c>
      <c r="C459" s="14" t="n">
        <f aca="false">IF(ISBLANK(Template!H462),, join("_",Template!H462:I462))</f>
        <v>0</v>
      </c>
      <c r="G459" s="14" t="e">
        <f aca="false">join(":",D459,E459,F459)</f>
        <v>#NAME?</v>
      </c>
      <c r="H459" s="14" t="n">
        <f aca="false">IF(ISBLANK(Template!K462),, join("_",Template!K462:L462))</f>
        <v>0</v>
      </c>
      <c r="J459" s="14" t="n">
        <f aca="false">Template!M462</f>
        <v>0</v>
      </c>
      <c r="L459" s="14" t="e">
        <f aca="false">join(":",I459,J459,K459)</f>
        <v>#NAME?</v>
      </c>
      <c r="M459" s="14" t="n">
        <f aca="false">IF(ISBLANK(Template!O462),, join("_",Template!O462:P462))</f>
        <v>0</v>
      </c>
      <c r="O459" s="14" t="n">
        <f aca="false">Template!Q462</f>
        <v>0</v>
      </c>
    </row>
    <row r="460" customFormat="false" ht="15.75" hidden="false" customHeight="false" outlineLevel="0" collapsed="false">
      <c r="A460" s="6" t="n">
        <v>458</v>
      </c>
      <c r="B460" s="14" t="e">
        <f aca="false">join(",",G460,L460,Q460,V460,AA460,AF460,AK460)</f>
        <v>#NAME?</v>
      </c>
      <c r="C460" s="14" t="n">
        <f aca="false">IF(ISBLANK(Template!H463),, join("_",Template!H463:I463))</f>
        <v>0</v>
      </c>
      <c r="G460" s="14" t="e">
        <f aca="false">join(":",D460,E460,F460)</f>
        <v>#NAME?</v>
      </c>
      <c r="H460" s="14" t="n">
        <f aca="false">IF(ISBLANK(Template!K463),, join("_",Template!K463:L463))</f>
        <v>0</v>
      </c>
      <c r="J460" s="14" t="n">
        <f aca="false">Template!M463</f>
        <v>0</v>
      </c>
      <c r="L460" s="14" t="e">
        <f aca="false">join(":",I460,J460,K460)</f>
        <v>#NAME?</v>
      </c>
      <c r="M460" s="14" t="n">
        <f aca="false">IF(ISBLANK(Template!O463),, join("_",Template!O463:P463))</f>
        <v>0</v>
      </c>
      <c r="O460" s="14" t="n">
        <f aca="false">Template!Q463</f>
        <v>0</v>
      </c>
    </row>
    <row r="461" customFormat="false" ht="15.75" hidden="false" customHeight="false" outlineLevel="0" collapsed="false">
      <c r="A461" s="6" t="n">
        <v>459</v>
      </c>
      <c r="B461" s="14" t="e">
        <f aca="false">join(",",G461,L461,Q461,V461,AA461,AF461,AK461)</f>
        <v>#NAME?</v>
      </c>
      <c r="C461" s="14" t="n">
        <f aca="false">IF(ISBLANK(Template!H464),, join("_",Template!H464:I464))</f>
        <v>0</v>
      </c>
      <c r="G461" s="14" t="e">
        <f aca="false">join(":",D461,E461,F461)</f>
        <v>#NAME?</v>
      </c>
      <c r="H461" s="14" t="n">
        <f aca="false">IF(ISBLANK(Template!K464),, join("_",Template!K464:L464))</f>
        <v>0</v>
      </c>
      <c r="J461" s="14" t="n">
        <f aca="false">Template!M464</f>
        <v>0</v>
      </c>
      <c r="L461" s="14" t="e">
        <f aca="false">join(":",I461,J461,K461)</f>
        <v>#NAME?</v>
      </c>
      <c r="M461" s="14" t="n">
        <f aca="false">IF(ISBLANK(Template!O464),, join("_",Template!O464:P464))</f>
        <v>0</v>
      </c>
      <c r="O461" s="14" t="n">
        <f aca="false">Template!Q464</f>
        <v>0</v>
      </c>
    </row>
    <row r="462" customFormat="false" ht="15.75" hidden="false" customHeight="false" outlineLevel="0" collapsed="false">
      <c r="A462" s="6" t="n">
        <v>460</v>
      </c>
      <c r="B462" s="14" t="e">
        <f aca="false">join(",",G462,L462,Q462,V462,AA462,AF462,AK462)</f>
        <v>#NAME?</v>
      </c>
      <c r="C462" s="14" t="n">
        <f aca="false">IF(ISBLANK(Template!H465),, join("_",Template!H465:I465))</f>
        <v>0</v>
      </c>
      <c r="G462" s="14" t="e">
        <f aca="false">join(":",D462,E462,F462)</f>
        <v>#NAME?</v>
      </c>
      <c r="H462" s="14" t="n">
        <f aca="false">IF(ISBLANK(Template!K465),, join("_",Template!K465:L465))</f>
        <v>0</v>
      </c>
      <c r="J462" s="14" t="n">
        <f aca="false">Template!M465</f>
        <v>0</v>
      </c>
      <c r="L462" s="14" t="e">
        <f aca="false">join(":",I462,J462,K462)</f>
        <v>#NAME?</v>
      </c>
      <c r="M462" s="14" t="n">
        <f aca="false">IF(ISBLANK(Template!O465),, join("_",Template!O465:P465))</f>
        <v>0</v>
      </c>
      <c r="O462" s="14" t="n">
        <f aca="false">Template!Q465</f>
        <v>0</v>
      </c>
    </row>
    <row r="463" customFormat="false" ht="15.75" hidden="false" customHeight="false" outlineLevel="0" collapsed="false">
      <c r="A463" s="6" t="n">
        <v>461</v>
      </c>
      <c r="B463" s="14" t="e">
        <f aca="false">join(",",G463,L463,Q463,V463,AA463,AF463,AK463)</f>
        <v>#NAME?</v>
      </c>
      <c r="C463" s="14" t="n">
        <f aca="false">IF(ISBLANK(Template!H466),, join("_",Template!H466:I466))</f>
        <v>0</v>
      </c>
      <c r="G463" s="14" t="e">
        <f aca="false">join(":",D463,E463,F463)</f>
        <v>#NAME?</v>
      </c>
      <c r="H463" s="14" t="n">
        <f aca="false">IF(ISBLANK(Template!K466),, join("_",Template!K466:L466))</f>
        <v>0</v>
      </c>
      <c r="J463" s="14" t="n">
        <f aca="false">Template!M466</f>
        <v>0</v>
      </c>
      <c r="L463" s="14" t="e">
        <f aca="false">join(":",I463,J463,K463)</f>
        <v>#NAME?</v>
      </c>
      <c r="M463" s="14" t="n">
        <f aca="false">IF(ISBLANK(Template!O466),, join("_",Template!O466:P466))</f>
        <v>0</v>
      </c>
      <c r="O463" s="14" t="n">
        <f aca="false">Template!Q466</f>
        <v>0</v>
      </c>
    </row>
    <row r="464" customFormat="false" ht="15.75" hidden="false" customHeight="false" outlineLevel="0" collapsed="false">
      <c r="A464" s="6" t="n">
        <v>462</v>
      </c>
      <c r="B464" s="14" t="e">
        <f aca="false">join(",",G464,L464,Q464,V464,AA464,AF464,AK464)</f>
        <v>#NAME?</v>
      </c>
      <c r="C464" s="14" t="n">
        <f aca="false">IF(ISBLANK(Template!H467),, join("_",Template!H467:I467))</f>
        <v>0</v>
      </c>
      <c r="G464" s="14" t="e">
        <f aca="false">join(":",D464,E464,F464)</f>
        <v>#NAME?</v>
      </c>
      <c r="H464" s="14" t="n">
        <f aca="false">IF(ISBLANK(Template!K467),, join("_",Template!K467:L467))</f>
        <v>0</v>
      </c>
      <c r="J464" s="14" t="n">
        <f aca="false">Template!M467</f>
        <v>0</v>
      </c>
      <c r="L464" s="14" t="e">
        <f aca="false">join(":",I464,J464,K464)</f>
        <v>#NAME?</v>
      </c>
      <c r="M464" s="14" t="n">
        <f aca="false">IF(ISBLANK(Template!O467),, join("_",Template!O467:P467))</f>
        <v>0</v>
      </c>
      <c r="O464" s="14" t="n">
        <f aca="false">Template!Q467</f>
        <v>0</v>
      </c>
    </row>
    <row r="465" customFormat="false" ht="15.75" hidden="false" customHeight="false" outlineLevel="0" collapsed="false">
      <c r="A465" s="6" t="n">
        <v>463</v>
      </c>
      <c r="B465" s="14" t="e">
        <f aca="false">join(",",G465,L465,Q465,V465,AA465,AF465,AK465)</f>
        <v>#NAME?</v>
      </c>
      <c r="C465" s="14" t="n">
        <f aca="false">IF(ISBLANK(Template!H468),, join("_",Template!H468:I468))</f>
        <v>0</v>
      </c>
      <c r="G465" s="14" t="e">
        <f aca="false">join(":",D465,E465,F465)</f>
        <v>#NAME?</v>
      </c>
      <c r="H465" s="14" t="n">
        <f aca="false">IF(ISBLANK(Template!K468),, join("_",Template!K468:L468))</f>
        <v>0</v>
      </c>
      <c r="J465" s="14" t="n">
        <f aca="false">Template!M468</f>
        <v>0</v>
      </c>
      <c r="L465" s="14" t="e">
        <f aca="false">join(":",I465,J465,K465)</f>
        <v>#NAME?</v>
      </c>
      <c r="M465" s="14" t="n">
        <f aca="false">IF(ISBLANK(Template!O468),, join("_",Template!O468:P468))</f>
        <v>0</v>
      </c>
      <c r="O465" s="14" t="n">
        <f aca="false">Template!Q468</f>
        <v>0</v>
      </c>
    </row>
    <row r="466" customFormat="false" ht="15.75" hidden="false" customHeight="false" outlineLevel="0" collapsed="false">
      <c r="A466" s="6" t="n">
        <v>464</v>
      </c>
      <c r="B466" s="14" t="e">
        <f aca="false">join(",",G466,L466,Q466,V466,AA466,AF466,AK466)</f>
        <v>#NAME?</v>
      </c>
      <c r="C466" s="14" t="n">
        <f aca="false">IF(ISBLANK(Template!H469),, join("_",Template!H469:I469))</f>
        <v>0</v>
      </c>
      <c r="G466" s="14" t="e">
        <f aca="false">join(":",D466,E466,F466)</f>
        <v>#NAME?</v>
      </c>
      <c r="H466" s="14" t="n">
        <f aca="false">IF(ISBLANK(Template!K469),, join("_",Template!K469:L469))</f>
        <v>0</v>
      </c>
      <c r="J466" s="14" t="n">
        <f aca="false">Template!M469</f>
        <v>0</v>
      </c>
      <c r="L466" s="14" t="e">
        <f aca="false">join(":",I466,J466,K466)</f>
        <v>#NAME?</v>
      </c>
      <c r="M466" s="14" t="n">
        <f aca="false">IF(ISBLANK(Template!O469),, join("_",Template!O469:P469))</f>
        <v>0</v>
      </c>
      <c r="O466" s="14" t="n">
        <f aca="false">Template!Q469</f>
        <v>0</v>
      </c>
    </row>
    <row r="467" customFormat="false" ht="15.75" hidden="false" customHeight="false" outlineLevel="0" collapsed="false">
      <c r="A467" s="6" t="n">
        <v>465</v>
      </c>
      <c r="B467" s="14" t="e">
        <f aca="false">join(",",G467,L467,Q467,V467,AA467,AF467,AK467)</f>
        <v>#NAME?</v>
      </c>
      <c r="C467" s="14" t="n">
        <f aca="false">IF(ISBLANK(Template!H470),, join("_",Template!H470:I470))</f>
        <v>0</v>
      </c>
      <c r="G467" s="14" t="e">
        <f aca="false">join(":",D467,E467,F467)</f>
        <v>#NAME?</v>
      </c>
      <c r="H467" s="14" t="n">
        <f aca="false">IF(ISBLANK(Template!K470),, join("_",Template!K470:L470))</f>
        <v>0</v>
      </c>
      <c r="J467" s="14" t="n">
        <f aca="false">Template!M470</f>
        <v>0</v>
      </c>
      <c r="L467" s="14" t="e">
        <f aca="false">join(":",I467,J467,K467)</f>
        <v>#NAME?</v>
      </c>
      <c r="M467" s="14" t="n">
        <f aca="false">IF(ISBLANK(Template!O470),, join("_",Template!O470:P470))</f>
        <v>0</v>
      </c>
      <c r="O467" s="14" t="n">
        <f aca="false">Template!Q470</f>
        <v>0</v>
      </c>
    </row>
    <row r="468" customFormat="false" ht="15.75" hidden="false" customHeight="false" outlineLevel="0" collapsed="false">
      <c r="A468" s="6" t="n">
        <v>466</v>
      </c>
      <c r="B468" s="14" t="e">
        <f aca="false">join(",",G468,L468,Q468,V468,AA468,AF468,AK468)</f>
        <v>#NAME?</v>
      </c>
      <c r="C468" s="14" t="n">
        <f aca="false">IF(ISBLANK(Template!H471),, join("_",Template!H471:I471))</f>
        <v>0</v>
      </c>
      <c r="G468" s="14" t="e">
        <f aca="false">join(":",D468,E468,F468)</f>
        <v>#NAME?</v>
      </c>
      <c r="H468" s="14" t="n">
        <f aca="false">IF(ISBLANK(Template!K471),, join("_",Template!K471:L471))</f>
        <v>0</v>
      </c>
      <c r="J468" s="14" t="n">
        <f aca="false">Template!M471</f>
        <v>0</v>
      </c>
      <c r="L468" s="14" t="e">
        <f aca="false">join(":",I468,J468,K468)</f>
        <v>#NAME?</v>
      </c>
      <c r="M468" s="14" t="n">
        <f aca="false">IF(ISBLANK(Template!O471),, join("_",Template!O471:P471))</f>
        <v>0</v>
      </c>
      <c r="O468" s="14" t="n">
        <f aca="false">Template!Q471</f>
        <v>0</v>
      </c>
    </row>
    <row r="469" customFormat="false" ht="15.75" hidden="false" customHeight="false" outlineLevel="0" collapsed="false">
      <c r="A469" s="6" t="n">
        <v>467</v>
      </c>
      <c r="B469" s="14" t="e">
        <f aca="false">join(",",G469,L469,Q469,V469,AA469,AF469,AK469)</f>
        <v>#NAME?</v>
      </c>
      <c r="C469" s="14" t="n">
        <f aca="false">IF(ISBLANK(Template!H472),, join("_",Template!H472:I472))</f>
        <v>0</v>
      </c>
      <c r="G469" s="14" t="e">
        <f aca="false">join(":",D469,E469,F469)</f>
        <v>#NAME?</v>
      </c>
      <c r="H469" s="14" t="n">
        <f aca="false">IF(ISBLANK(Template!K472),, join("_",Template!K472:L472))</f>
        <v>0</v>
      </c>
      <c r="J469" s="14" t="n">
        <f aca="false">Template!M472</f>
        <v>0</v>
      </c>
      <c r="L469" s="14" t="e">
        <f aca="false">join(":",I469,J469,K469)</f>
        <v>#NAME?</v>
      </c>
      <c r="M469" s="14" t="n">
        <f aca="false">IF(ISBLANK(Template!O472),, join("_",Template!O472:P472))</f>
        <v>0</v>
      </c>
      <c r="O469" s="14" t="n">
        <f aca="false">Template!Q472</f>
        <v>0</v>
      </c>
    </row>
    <row r="470" customFormat="false" ht="15.75" hidden="false" customHeight="false" outlineLevel="0" collapsed="false">
      <c r="A470" s="6" t="n">
        <v>468</v>
      </c>
      <c r="B470" s="14" t="e">
        <f aca="false">join(",",G470,L470,Q470,V470,AA470,AF470,AK470)</f>
        <v>#NAME?</v>
      </c>
      <c r="C470" s="14" t="n">
        <f aca="false">IF(ISBLANK(Template!H473),, join("_",Template!H473:I473))</f>
        <v>0</v>
      </c>
      <c r="G470" s="14" t="e">
        <f aca="false">join(":",D470,E470,F470)</f>
        <v>#NAME?</v>
      </c>
      <c r="H470" s="14" t="n">
        <f aca="false">IF(ISBLANK(Template!K473),, join("_",Template!K473:L473))</f>
        <v>0</v>
      </c>
      <c r="J470" s="14" t="n">
        <f aca="false">Template!M473</f>
        <v>0</v>
      </c>
      <c r="L470" s="14" t="e">
        <f aca="false">join(":",I470,J470,K470)</f>
        <v>#NAME?</v>
      </c>
      <c r="M470" s="14" t="n">
        <f aca="false">IF(ISBLANK(Template!O473),, join("_",Template!O473:P473))</f>
        <v>0</v>
      </c>
      <c r="O470" s="14" t="n">
        <f aca="false">Template!Q473</f>
        <v>0</v>
      </c>
    </row>
    <row r="471" customFormat="false" ht="15.75" hidden="false" customHeight="false" outlineLevel="0" collapsed="false">
      <c r="A471" s="6" t="n">
        <v>469</v>
      </c>
      <c r="B471" s="14" t="e">
        <f aca="false">join(",",G471,L471,Q471,V471,AA471,AF471,AK471)</f>
        <v>#NAME?</v>
      </c>
      <c r="C471" s="14" t="n">
        <f aca="false">IF(ISBLANK(Template!H474),, join("_",Template!H474:I474))</f>
        <v>0</v>
      </c>
      <c r="G471" s="14" t="e">
        <f aca="false">join(":",D471,E471,F471)</f>
        <v>#NAME?</v>
      </c>
      <c r="H471" s="14" t="n">
        <f aca="false">IF(ISBLANK(Template!K474),, join("_",Template!K474:L474))</f>
        <v>0</v>
      </c>
      <c r="J471" s="14" t="n">
        <f aca="false">Template!M474</f>
        <v>0</v>
      </c>
      <c r="L471" s="14" t="e">
        <f aca="false">join(":",I471,J471,K471)</f>
        <v>#NAME?</v>
      </c>
      <c r="M471" s="14" t="n">
        <f aca="false">IF(ISBLANK(Template!O474),, join("_",Template!O474:P474))</f>
        <v>0</v>
      </c>
      <c r="O471" s="14" t="n">
        <f aca="false">Template!Q474</f>
        <v>0</v>
      </c>
    </row>
    <row r="472" customFormat="false" ht="15.75" hidden="false" customHeight="false" outlineLevel="0" collapsed="false">
      <c r="A472" s="6" t="n">
        <v>470</v>
      </c>
      <c r="B472" s="14" t="e">
        <f aca="false">join(",",G472,L472,Q472,V472,AA472,AF472,AK472)</f>
        <v>#NAME?</v>
      </c>
      <c r="C472" s="14" t="n">
        <f aca="false">IF(ISBLANK(Template!H475),, join("_",Template!H475:I475))</f>
        <v>0</v>
      </c>
      <c r="G472" s="14" t="e">
        <f aca="false">join(":",D472,E472,F472)</f>
        <v>#NAME?</v>
      </c>
      <c r="H472" s="14" t="n">
        <f aca="false">IF(ISBLANK(Template!K475),, join("_",Template!K475:L475))</f>
        <v>0</v>
      </c>
      <c r="J472" s="14" t="n">
        <f aca="false">Template!M475</f>
        <v>0</v>
      </c>
      <c r="L472" s="14" t="e">
        <f aca="false">join(":",I472,J472,K472)</f>
        <v>#NAME?</v>
      </c>
      <c r="M472" s="14" t="n">
        <f aca="false">IF(ISBLANK(Template!O475),, join("_",Template!O475:P475))</f>
        <v>0</v>
      </c>
      <c r="O472" s="14" t="n">
        <f aca="false">Template!Q475</f>
        <v>0</v>
      </c>
    </row>
    <row r="473" customFormat="false" ht="15.75" hidden="false" customHeight="false" outlineLevel="0" collapsed="false">
      <c r="A473" s="6" t="n">
        <v>471</v>
      </c>
      <c r="B473" s="14" t="e">
        <f aca="false">join(",",G473,L473,Q473,V473,AA473,AF473,AK473)</f>
        <v>#NAME?</v>
      </c>
      <c r="C473" s="14" t="n">
        <f aca="false">IF(ISBLANK(Template!H476),, join("_",Template!H476:I476))</f>
        <v>0</v>
      </c>
      <c r="G473" s="14" t="e">
        <f aca="false">join(":",D473,E473,F473)</f>
        <v>#NAME?</v>
      </c>
      <c r="H473" s="14" t="n">
        <f aca="false">IF(ISBLANK(Template!K476),, join("_",Template!K476:L476))</f>
        <v>0</v>
      </c>
      <c r="J473" s="14" t="n">
        <f aca="false">Template!M476</f>
        <v>0</v>
      </c>
      <c r="L473" s="14" t="e">
        <f aca="false">join(":",I473,J473,K473)</f>
        <v>#NAME?</v>
      </c>
      <c r="M473" s="14" t="n">
        <f aca="false">IF(ISBLANK(Template!O476),, join("_",Template!O476:P476))</f>
        <v>0</v>
      </c>
      <c r="O473" s="14" t="n">
        <f aca="false">Template!Q476</f>
        <v>0</v>
      </c>
    </row>
    <row r="474" customFormat="false" ht="15.75" hidden="false" customHeight="false" outlineLevel="0" collapsed="false">
      <c r="A474" s="6" t="n">
        <v>472</v>
      </c>
      <c r="B474" s="14" t="e">
        <f aca="false">join(",",G474,L474,Q474,V474,AA474,AF474,AK474)</f>
        <v>#NAME?</v>
      </c>
      <c r="C474" s="14" t="n">
        <f aca="false">IF(ISBLANK(Template!H477),, join("_",Template!H477:I477))</f>
        <v>0</v>
      </c>
      <c r="G474" s="14" t="e">
        <f aca="false">join(":",D474,E474,F474)</f>
        <v>#NAME?</v>
      </c>
      <c r="H474" s="14" t="n">
        <f aca="false">IF(ISBLANK(Template!K477),, join("_",Template!K477:L477))</f>
        <v>0</v>
      </c>
      <c r="J474" s="14" t="n">
        <f aca="false">Template!M477</f>
        <v>0</v>
      </c>
      <c r="L474" s="14" t="e">
        <f aca="false">join(":",I474,J474,K474)</f>
        <v>#NAME?</v>
      </c>
      <c r="M474" s="14" t="n">
        <f aca="false">IF(ISBLANK(Template!O477),, join("_",Template!O477:P477))</f>
        <v>0</v>
      </c>
      <c r="O474" s="14" t="n">
        <f aca="false">Template!Q477</f>
        <v>0</v>
      </c>
    </row>
    <row r="475" customFormat="false" ht="15.75" hidden="false" customHeight="false" outlineLevel="0" collapsed="false">
      <c r="A475" s="6" t="n">
        <v>473</v>
      </c>
      <c r="B475" s="14" t="e">
        <f aca="false">join(",",G475,L475,Q475,V475,AA475,AF475,AK475)</f>
        <v>#NAME?</v>
      </c>
      <c r="C475" s="14" t="n">
        <f aca="false">IF(ISBLANK(Template!H478),, join("_",Template!H478:I478))</f>
        <v>0</v>
      </c>
      <c r="G475" s="14" t="e">
        <f aca="false">join(":",D475,E475,F475)</f>
        <v>#NAME?</v>
      </c>
      <c r="H475" s="14" t="n">
        <f aca="false">IF(ISBLANK(Template!K478),, join("_",Template!K478:L478))</f>
        <v>0</v>
      </c>
      <c r="J475" s="14" t="n">
        <f aca="false">Template!M478</f>
        <v>0</v>
      </c>
      <c r="L475" s="14" t="e">
        <f aca="false">join(":",I475,J475,K475)</f>
        <v>#NAME?</v>
      </c>
      <c r="M475" s="14" t="n">
        <f aca="false">IF(ISBLANK(Template!O478),, join("_",Template!O478:P478))</f>
        <v>0</v>
      </c>
      <c r="O475" s="14" t="n">
        <f aca="false">Template!Q478</f>
        <v>0</v>
      </c>
    </row>
    <row r="476" customFormat="false" ht="15.75" hidden="false" customHeight="false" outlineLevel="0" collapsed="false">
      <c r="A476" s="6" t="n">
        <v>474</v>
      </c>
      <c r="B476" s="14" t="e">
        <f aca="false">join(",",G476,L476,Q476,V476,AA476,AF476,AK476)</f>
        <v>#NAME?</v>
      </c>
      <c r="C476" s="14" t="n">
        <f aca="false">IF(ISBLANK(Template!H479),, join("_",Template!H479:I479))</f>
        <v>0</v>
      </c>
      <c r="G476" s="14" t="e">
        <f aca="false">join(":",D476,E476,F476)</f>
        <v>#NAME?</v>
      </c>
      <c r="H476" s="14" t="n">
        <f aca="false">IF(ISBLANK(Template!K479),, join("_",Template!K479:L479))</f>
        <v>0</v>
      </c>
      <c r="J476" s="14" t="n">
        <f aca="false">Template!M479</f>
        <v>0</v>
      </c>
      <c r="L476" s="14" t="e">
        <f aca="false">join(":",I476,J476,K476)</f>
        <v>#NAME?</v>
      </c>
      <c r="M476" s="14" t="n">
        <f aca="false">IF(ISBLANK(Template!O479),, join("_",Template!O479:P479))</f>
        <v>0</v>
      </c>
      <c r="O476" s="14" t="n">
        <f aca="false">Template!Q479</f>
        <v>0</v>
      </c>
    </row>
    <row r="477" customFormat="false" ht="15.75" hidden="false" customHeight="false" outlineLevel="0" collapsed="false">
      <c r="A477" s="6" t="n">
        <v>475</v>
      </c>
      <c r="B477" s="14" t="e">
        <f aca="false">join(",",G477,L477,Q477,V477,AA477,AF477,AK477)</f>
        <v>#NAME?</v>
      </c>
      <c r="C477" s="14" t="n">
        <f aca="false">IF(ISBLANK(Template!H480),, join("_",Template!H480:I480))</f>
        <v>0</v>
      </c>
      <c r="G477" s="14" t="e">
        <f aca="false">join(":",D477,E477,F477)</f>
        <v>#NAME?</v>
      </c>
      <c r="H477" s="14" t="n">
        <f aca="false">IF(ISBLANK(Template!K480),, join("_",Template!K480:L480))</f>
        <v>0</v>
      </c>
      <c r="J477" s="14" t="n">
        <f aca="false">Template!M480</f>
        <v>0</v>
      </c>
      <c r="L477" s="14" t="e">
        <f aca="false">join(":",I477,J477,K477)</f>
        <v>#NAME?</v>
      </c>
      <c r="M477" s="14" t="n">
        <f aca="false">IF(ISBLANK(Template!O480),, join("_",Template!O480:P480))</f>
        <v>0</v>
      </c>
      <c r="O477" s="14" t="n">
        <f aca="false">Template!Q480</f>
        <v>0</v>
      </c>
    </row>
    <row r="478" customFormat="false" ht="15.75" hidden="false" customHeight="false" outlineLevel="0" collapsed="false">
      <c r="A478" s="6" t="n">
        <v>476</v>
      </c>
      <c r="B478" s="14" t="e">
        <f aca="false">join(",",G478,L478,Q478,V478,AA478,AF478,AK478)</f>
        <v>#NAME?</v>
      </c>
      <c r="C478" s="14" t="n">
        <f aca="false">IF(ISBLANK(Template!H481),, join("_",Template!H481:I481))</f>
        <v>0</v>
      </c>
      <c r="G478" s="14" t="e">
        <f aca="false">join(":",D478,E478,F478)</f>
        <v>#NAME?</v>
      </c>
      <c r="H478" s="14" t="n">
        <f aca="false">IF(ISBLANK(Template!K481),, join("_",Template!K481:L481))</f>
        <v>0</v>
      </c>
      <c r="J478" s="14" t="n">
        <f aca="false">Template!M481</f>
        <v>0</v>
      </c>
      <c r="L478" s="14" t="e">
        <f aca="false">join(":",I478,J478,K478)</f>
        <v>#NAME?</v>
      </c>
      <c r="M478" s="14" t="n">
        <f aca="false">IF(ISBLANK(Template!O481),, join("_",Template!O481:P481))</f>
        <v>0</v>
      </c>
      <c r="O478" s="14" t="n">
        <f aca="false">Template!Q481</f>
        <v>0</v>
      </c>
    </row>
    <row r="479" customFormat="false" ht="15.75" hidden="false" customHeight="false" outlineLevel="0" collapsed="false">
      <c r="A479" s="6" t="n">
        <v>477</v>
      </c>
      <c r="B479" s="14" t="e">
        <f aca="false">join(",",G479,L479,Q479,V479,AA479,AF479,AK479)</f>
        <v>#NAME?</v>
      </c>
      <c r="C479" s="14" t="n">
        <f aca="false">IF(ISBLANK(Template!H482),, join("_",Template!H482:I482))</f>
        <v>0</v>
      </c>
      <c r="G479" s="14" t="e">
        <f aca="false">join(":",D479,E479,F479)</f>
        <v>#NAME?</v>
      </c>
      <c r="H479" s="14" t="n">
        <f aca="false">IF(ISBLANK(Template!K482),, join("_",Template!K482:L482))</f>
        <v>0</v>
      </c>
      <c r="J479" s="14" t="n">
        <f aca="false">Template!M482</f>
        <v>0</v>
      </c>
      <c r="L479" s="14" t="e">
        <f aca="false">join(":",I479,J479,K479)</f>
        <v>#NAME?</v>
      </c>
      <c r="M479" s="14" t="n">
        <f aca="false">IF(ISBLANK(Template!O482),, join("_",Template!O482:P482))</f>
        <v>0</v>
      </c>
      <c r="O479" s="14" t="n">
        <f aca="false">Template!Q482</f>
        <v>0</v>
      </c>
    </row>
    <row r="480" customFormat="false" ht="15.75" hidden="false" customHeight="false" outlineLevel="0" collapsed="false">
      <c r="A480" s="6" t="n">
        <v>478</v>
      </c>
      <c r="B480" s="14" t="e">
        <f aca="false">join(",",G480,L480,Q480,V480,AA480,AF480,AK480)</f>
        <v>#NAME?</v>
      </c>
      <c r="C480" s="14" t="n">
        <f aca="false">IF(ISBLANK(Template!H483),, join("_",Template!H483:I483))</f>
        <v>0</v>
      </c>
      <c r="G480" s="14" t="e">
        <f aca="false">join(":",D480,E480,F480)</f>
        <v>#NAME?</v>
      </c>
      <c r="H480" s="14" t="n">
        <f aca="false">IF(ISBLANK(Template!K483),, join("_",Template!K483:L483))</f>
        <v>0</v>
      </c>
      <c r="J480" s="14" t="n">
        <f aca="false">Template!M483</f>
        <v>0</v>
      </c>
      <c r="L480" s="14" t="e">
        <f aca="false">join(":",I480,J480,K480)</f>
        <v>#NAME?</v>
      </c>
      <c r="M480" s="14" t="n">
        <f aca="false">IF(ISBLANK(Template!O483),, join("_",Template!O483:P483))</f>
        <v>0</v>
      </c>
      <c r="O480" s="14" t="n">
        <f aca="false">Template!Q483</f>
        <v>0</v>
      </c>
    </row>
    <row r="481" customFormat="false" ht="15.75" hidden="false" customHeight="false" outlineLevel="0" collapsed="false">
      <c r="A481" s="6" t="n">
        <v>479</v>
      </c>
      <c r="B481" s="14" t="e">
        <f aca="false">join(",",G481,L481,Q481,V481,AA481,AF481,AK481)</f>
        <v>#NAME?</v>
      </c>
      <c r="C481" s="14" t="n">
        <f aca="false">IF(ISBLANK(Template!H484),, join("_",Template!H484:I484))</f>
        <v>0</v>
      </c>
      <c r="G481" s="14" t="e">
        <f aca="false">join(":",D481,E481,F481)</f>
        <v>#NAME?</v>
      </c>
      <c r="H481" s="14" t="n">
        <f aca="false">IF(ISBLANK(Template!K484),, join("_",Template!K484:L484))</f>
        <v>0</v>
      </c>
      <c r="J481" s="14" t="n">
        <f aca="false">Template!M484</f>
        <v>0</v>
      </c>
      <c r="L481" s="14" t="e">
        <f aca="false">join(":",I481,J481,K481)</f>
        <v>#NAME?</v>
      </c>
      <c r="M481" s="14" t="n">
        <f aca="false">IF(ISBLANK(Template!O484),, join("_",Template!O484:P484))</f>
        <v>0</v>
      </c>
      <c r="O481" s="14" t="n">
        <f aca="false">Template!Q484</f>
        <v>0</v>
      </c>
    </row>
    <row r="482" customFormat="false" ht="15.75" hidden="false" customHeight="false" outlineLevel="0" collapsed="false">
      <c r="A482" s="6" t="n">
        <v>480</v>
      </c>
      <c r="B482" s="14" t="e">
        <f aca="false">join(",",G482,L482,Q482,V482,AA482,AF482,AK482)</f>
        <v>#NAME?</v>
      </c>
      <c r="C482" s="14" t="n">
        <f aca="false">IF(ISBLANK(Template!H485),, join("_",Template!H485:I485))</f>
        <v>0</v>
      </c>
      <c r="G482" s="14" t="e">
        <f aca="false">join(":",D482,E482,F482)</f>
        <v>#NAME?</v>
      </c>
      <c r="H482" s="14" t="n">
        <f aca="false">IF(ISBLANK(Template!K485),, join("_",Template!K485:L485))</f>
        <v>0</v>
      </c>
      <c r="J482" s="14" t="n">
        <f aca="false">Template!M485</f>
        <v>0</v>
      </c>
      <c r="L482" s="14" t="e">
        <f aca="false">join(":",I482,J482,K482)</f>
        <v>#NAME?</v>
      </c>
      <c r="M482" s="14" t="n">
        <f aca="false">IF(ISBLANK(Template!O485),, join("_",Template!O485:P485))</f>
        <v>0</v>
      </c>
      <c r="O482" s="14" t="n">
        <f aca="false">Template!Q485</f>
        <v>0</v>
      </c>
    </row>
    <row r="483" customFormat="false" ht="15.75" hidden="false" customHeight="false" outlineLevel="0" collapsed="false">
      <c r="A483" s="6" t="n">
        <v>481</v>
      </c>
      <c r="B483" s="14" t="e">
        <f aca="false">join(",",G483,L483,Q483,V483,AA483,AF483,AK483)</f>
        <v>#NAME?</v>
      </c>
      <c r="C483" s="14" t="n">
        <f aca="false">IF(ISBLANK(Template!H486),, join("_",Template!H486:I486))</f>
        <v>0</v>
      </c>
      <c r="G483" s="14" t="e">
        <f aca="false">join(":",D483,E483,F483)</f>
        <v>#NAME?</v>
      </c>
      <c r="H483" s="14" t="n">
        <f aca="false">IF(ISBLANK(Template!K486),, join("_",Template!K486:L486))</f>
        <v>0</v>
      </c>
      <c r="J483" s="14" t="n">
        <f aca="false">Template!M486</f>
        <v>0</v>
      </c>
      <c r="L483" s="14" t="e">
        <f aca="false">join(":",I483,J483,K483)</f>
        <v>#NAME?</v>
      </c>
      <c r="M483" s="14" t="n">
        <f aca="false">IF(ISBLANK(Template!O486),, join("_",Template!O486:P486))</f>
        <v>0</v>
      </c>
      <c r="O483" s="14" t="n">
        <f aca="false">Template!Q486</f>
        <v>0</v>
      </c>
    </row>
    <row r="484" customFormat="false" ht="15.75" hidden="false" customHeight="false" outlineLevel="0" collapsed="false">
      <c r="A484" s="6" t="n">
        <v>482</v>
      </c>
      <c r="B484" s="14" t="e">
        <f aca="false">join(",",G484,L484,Q484,V484,AA484,AF484,AK484)</f>
        <v>#NAME?</v>
      </c>
      <c r="C484" s="14" t="n">
        <f aca="false">IF(ISBLANK(Template!H487),, join("_",Template!H487:I487))</f>
        <v>0</v>
      </c>
      <c r="G484" s="14" t="e">
        <f aca="false">join(":",D484,E484,F484)</f>
        <v>#NAME?</v>
      </c>
      <c r="H484" s="14" t="n">
        <f aca="false">IF(ISBLANK(Template!K487),, join("_",Template!K487:L487))</f>
        <v>0</v>
      </c>
      <c r="J484" s="14" t="n">
        <f aca="false">Template!M487</f>
        <v>0</v>
      </c>
      <c r="L484" s="14" t="e">
        <f aca="false">join(":",I484,J484,K484)</f>
        <v>#NAME?</v>
      </c>
      <c r="M484" s="14" t="n">
        <f aca="false">IF(ISBLANK(Template!O487),, join("_",Template!O487:P487))</f>
        <v>0</v>
      </c>
      <c r="O484" s="14" t="n">
        <f aca="false">Template!Q487</f>
        <v>0</v>
      </c>
    </row>
    <row r="485" customFormat="false" ht="15.75" hidden="false" customHeight="false" outlineLevel="0" collapsed="false">
      <c r="A485" s="6" t="n">
        <v>483</v>
      </c>
      <c r="B485" s="14" t="e">
        <f aca="false">join(",",G485,L485,Q485,V485,AA485,AF485,AK485)</f>
        <v>#NAME?</v>
      </c>
      <c r="C485" s="14" t="n">
        <f aca="false">IF(ISBLANK(Template!H488),, join("_",Template!H488:I488))</f>
        <v>0</v>
      </c>
      <c r="G485" s="14" t="e">
        <f aca="false">join(":",D485,E485,F485)</f>
        <v>#NAME?</v>
      </c>
      <c r="H485" s="14" t="n">
        <f aca="false">IF(ISBLANK(Template!K488),, join("_",Template!K488:L488))</f>
        <v>0</v>
      </c>
      <c r="J485" s="14" t="n">
        <f aca="false">Template!M488</f>
        <v>0</v>
      </c>
      <c r="L485" s="14" t="e">
        <f aca="false">join(":",I485,J485,K485)</f>
        <v>#NAME?</v>
      </c>
      <c r="M485" s="14" t="n">
        <f aca="false">IF(ISBLANK(Template!O488),, join("_",Template!O488:P488))</f>
        <v>0</v>
      </c>
      <c r="O485" s="14" t="n">
        <f aca="false">Template!Q488</f>
        <v>0</v>
      </c>
    </row>
    <row r="486" customFormat="false" ht="15.75" hidden="false" customHeight="false" outlineLevel="0" collapsed="false">
      <c r="A486" s="6" t="n">
        <v>484</v>
      </c>
      <c r="B486" s="14" t="e">
        <f aca="false">join(",",G486,L486,Q486,V486,AA486,AF486,AK486)</f>
        <v>#NAME?</v>
      </c>
      <c r="C486" s="14" t="n">
        <f aca="false">IF(ISBLANK(Template!H489),, join("_",Template!H489:I489))</f>
        <v>0</v>
      </c>
      <c r="G486" s="14" t="e">
        <f aca="false">join(":",D486,E486,F486)</f>
        <v>#NAME?</v>
      </c>
      <c r="H486" s="14" t="n">
        <f aca="false">IF(ISBLANK(Template!K489),, join("_",Template!K489:L489))</f>
        <v>0</v>
      </c>
      <c r="J486" s="14" t="n">
        <f aca="false">Template!M489</f>
        <v>0</v>
      </c>
      <c r="L486" s="14" t="e">
        <f aca="false">join(":",I486,J486,K486)</f>
        <v>#NAME?</v>
      </c>
      <c r="M486" s="14" t="n">
        <f aca="false">IF(ISBLANK(Template!O489),, join("_",Template!O489:P489))</f>
        <v>0</v>
      </c>
      <c r="O486" s="14" t="n">
        <f aca="false">Template!Q489</f>
        <v>0</v>
      </c>
    </row>
    <row r="487" customFormat="false" ht="15.75" hidden="false" customHeight="false" outlineLevel="0" collapsed="false">
      <c r="A487" s="6" t="n">
        <v>485</v>
      </c>
      <c r="B487" s="14" t="e">
        <f aca="false">join(",",G487,L487,Q487,V487,AA487,AF487,AK487)</f>
        <v>#NAME?</v>
      </c>
      <c r="C487" s="14" t="n">
        <f aca="false">IF(ISBLANK(Template!H490),, join("_",Template!H490:I490))</f>
        <v>0</v>
      </c>
      <c r="G487" s="14" t="e">
        <f aca="false">join(":",D487,E487,F487)</f>
        <v>#NAME?</v>
      </c>
      <c r="H487" s="14" t="n">
        <f aca="false">IF(ISBLANK(Template!K490),, join("_",Template!K490:L490))</f>
        <v>0</v>
      </c>
      <c r="J487" s="14" t="n">
        <f aca="false">Template!M490</f>
        <v>0</v>
      </c>
      <c r="L487" s="14" t="e">
        <f aca="false">join(":",I487,J487,K487)</f>
        <v>#NAME?</v>
      </c>
      <c r="M487" s="14" t="n">
        <f aca="false">IF(ISBLANK(Template!O490),, join("_",Template!O490:P490))</f>
        <v>0</v>
      </c>
      <c r="O487" s="14" t="n">
        <f aca="false">Template!Q490</f>
        <v>0</v>
      </c>
    </row>
    <row r="488" customFormat="false" ht="15.75" hidden="false" customHeight="false" outlineLevel="0" collapsed="false">
      <c r="A488" s="6" t="n">
        <v>486</v>
      </c>
      <c r="B488" s="14" t="e">
        <f aca="false">join(",",G488,L488,Q488,V488,AA488,AF488,AK488)</f>
        <v>#NAME?</v>
      </c>
      <c r="C488" s="14" t="n">
        <f aca="false">IF(ISBLANK(Template!H491),, join("_",Template!H491:I491))</f>
        <v>0</v>
      </c>
      <c r="G488" s="14" t="e">
        <f aca="false">join(":",D488,E488,F488)</f>
        <v>#NAME?</v>
      </c>
      <c r="H488" s="14" t="n">
        <f aca="false">IF(ISBLANK(Template!K491),, join("_",Template!K491:L491))</f>
        <v>0</v>
      </c>
      <c r="J488" s="14" t="n">
        <f aca="false">Template!M491</f>
        <v>0</v>
      </c>
      <c r="L488" s="14" t="e">
        <f aca="false">join(":",I488,J488,K488)</f>
        <v>#NAME?</v>
      </c>
      <c r="M488" s="14" t="n">
        <f aca="false">IF(ISBLANK(Template!O491),, join("_",Template!O491:P491))</f>
        <v>0</v>
      </c>
      <c r="O488" s="14" t="n">
        <f aca="false">Template!Q491</f>
        <v>0</v>
      </c>
    </row>
    <row r="489" customFormat="false" ht="15.75" hidden="false" customHeight="false" outlineLevel="0" collapsed="false">
      <c r="A489" s="6" t="n">
        <v>487</v>
      </c>
      <c r="B489" s="14" t="e">
        <f aca="false">join(",",G489,L489,Q489,V489,AA489,AF489,AK489)</f>
        <v>#NAME?</v>
      </c>
      <c r="C489" s="14" t="n">
        <f aca="false">IF(ISBLANK(Template!H492),, join("_",Template!H492:I492))</f>
        <v>0</v>
      </c>
      <c r="G489" s="14" t="e">
        <f aca="false">join(":",D489,E489,F489)</f>
        <v>#NAME?</v>
      </c>
      <c r="H489" s="14" t="n">
        <f aca="false">IF(ISBLANK(Template!K492),, join("_",Template!K492:L492))</f>
        <v>0</v>
      </c>
      <c r="J489" s="14" t="n">
        <f aca="false">Template!M492</f>
        <v>0</v>
      </c>
      <c r="L489" s="14" t="e">
        <f aca="false">join(":",I489,J489,K489)</f>
        <v>#NAME?</v>
      </c>
      <c r="M489" s="14" t="n">
        <f aca="false">IF(ISBLANK(Template!O492),, join("_",Template!O492:P492))</f>
        <v>0</v>
      </c>
      <c r="O489" s="14" t="n">
        <f aca="false">Template!Q492</f>
        <v>0</v>
      </c>
    </row>
    <row r="490" customFormat="false" ht="15.75" hidden="false" customHeight="false" outlineLevel="0" collapsed="false">
      <c r="A490" s="6" t="n">
        <v>488</v>
      </c>
      <c r="B490" s="14" t="e">
        <f aca="false">join(",",G490,L490,Q490,V490,AA490,AF490,AK490)</f>
        <v>#NAME?</v>
      </c>
      <c r="C490" s="14" t="n">
        <f aca="false">IF(ISBLANK(Template!H493),, join("_",Template!H493:I493))</f>
        <v>0</v>
      </c>
      <c r="G490" s="14" t="e">
        <f aca="false">join(":",D490,E490,F490)</f>
        <v>#NAME?</v>
      </c>
      <c r="H490" s="14" t="n">
        <f aca="false">IF(ISBLANK(Template!K493),, join("_",Template!K493:L493))</f>
        <v>0</v>
      </c>
      <c r="J490" s="14" t="n">
        <f aca="false">Template!M493</f>
        <v>0</v>
      </c>
      <c r="L490" s="14" t="e">
        <f aca="false">join(":",I490,J490,K490)</f>
        <v>#NAME?</v>
      </c>
      <c r="M490" s="14" t="n">
        <f aca="false">IF(ISBLANK(Template!O493),, join("_",Template!O493:P493))</f>
        <v>0</v>
      </c>
      <c r="O490" s="14" t="n">
        <f aca="false">Template!Q493</f>
        <v>0</v>
      </c>
    </row>
    <row r="491" customFormat="false" ht="15.75" hidden="false" customHeight="false" outlineLevel="0" collapsed="false">
      <c r="A491" s="6" t="n">
        <v>489</v>
      </c>
      <c r="B491" s="14" t="e">
        <f aca="false">join(",",G491,L491,Q491,V491,AA491,AF491,AK491)</f>
        <v>#NAME?</v>
      </c>
      <c r="C491" s="14" t="n">
        <f aca="false">IF(ISBLANK(Template!H494),, join("_",Template!H494:I494))</f>
        <v>0</v>
      </c>
      <c r="G491" s="14" t="e">
        <f aca="false">join(":",D491,E491,F491)</f>
        <v>#NAME?</v>
      </c>
      <c r="H491" s="14" t="n">
        <f aca="false">IF(ISBLANK(Template!K494),, join("_",Template!K494:L494))</f>
        <v>0</v>
      </c>
      <c r="J491" s="14" t="n">
        <f aca="false">Template!M494</f>
        <v>0</v>
      </c>
      <c r="L491" s="14" t="e">
        <f aca="false">join(":",I491,J491,K491)</f>
        <v>#NAME?</v>
      </c>
      <c r="M491" s="14" t="n">
        <f aca="false">IF(ISBLANK(Template!O494),, join("_",Template!O494:P494))</f>
        <v>0</v>
      </c>
      <c r="O491" s="14" t="n">
        <f aca="false">Template!Q494</f>
        <v>0</v>
      </c>
    </row>
    <row r="492" customFormat="false" ht="15.75" hidden="false" customHeight="false" outlineLevel="0" collapsed="false">
      <c r="A492" s="6" t="n">
        <v>490</v>
      </c>
      <c r="B492" s="14" t="e">
        <f aca="false">join(",",G492,L492,Q492,V492,AA492,AF492,AK492)</f>
        <v>#NAME?</v>
      </c>
      <c r="C492" s="14" t="n">
        <f aca="false">IF(ISBLANK(Template!H495),, join("_",Template!H495:I495))</f>
        <v>0</v>
      </c>
      <c r="G492" s="14" t="e">
        <f aca="false">join(":",D492,E492,F492)</f>
        <v>#NAME?</v>
      </c>
      <c r="H492" s="14" t="n">
        <f aca="false">IF(ISBLANK(Template!K495),, join("_",Template!K495:L495))</f>
        <v>0</v>
      </c>
      <c r="J492" s="14" t="n">
        <f aca="false">Template!M495</f>
        <v>0</v>
      </c>
      <c r="L492" s="14" t="e">
        <f aca="false">join(":",I492,J492,K492)</f>
        <v>#NAME?</v>
      </c>
      <c r="M492" s="14" t="n">
        <f aca="false">IF(ISBLANK(Template!O495),, join("_",Template!O495:P495))</f>
        <v>0</v>
      </c>
      <c r="O492" s="14" t="n">
        <f aca="false">Template!Q495</f>
        <v>0</v>
      </c>
    </row>
    <row r="493" customFormat="false" ht="15.75" hidden="false" customHeight="false" outlineLevel="0" collapsed="false">
      <c r="A493" s="6" t="n">
        <v>491</v>
      </c>
      <c r="B493" s="14" t="e">
        <f aca="false">join(",",G493,L493,Q493,V493,AA493,AF493,AK493)</f>
        <v>#NAME?</v>
      </c>
      <c r="C493" s="14" t="n">
        <f aca="false">IF(ISBLANK(Template!H496),, join("_",Template!H496:I496))</f>
        <v>0</v>
      </c>
      <c r="G493" s="14" t="e">
        <f aca="false">join(":",D493,E493,F493)</f>
        <v>#NAME?</v>
      </c>
      <c r="H493" s="14" t="n">
        <f aca="false">IF(ISBLANK(Template!K496),, join("_",Template!K496:L496))</f>
        <v>0</v>
      </c>
      <c r="J493" s="14" t="n">
        <f aca="false">Template!M496</f>
        <v>0</v>
      </c>
      <c r="L493" s="14" t="e">
        <f aca="false">join(":",I493,J493,K493)</f>
        <v>#NAME?</v>
      </c>
      <c r="M493" s="14" t="n">
        <f aca="false">IF(ISBLANK(Template!O496),, join("_",Template!O496:P496))</f>
        <v>0</v>
      </c>
      <c r="O493" s="14" t="n">
        <f aca="false">Template!Q496</f>
        <v>0</v>
      </c>
    </row>
    <row r="494" customFormat="false" ht="15.75" hidden="false" customHeight="false" outlineLevel="0" collapsed="false">
      <c r="A494" s="6" t="n">
        <v>492</v>
      </c>
      <c r="B494" s="14" t="e">
        <f aca="false">join(",",G494,L494,Q494,V494,AA494,AF494,AK494)</f>
        <v>#NAME?</v>
      </c>
      <c r="C494" s="14" t="n">
        <f aca="false">IF(ISBLANK(Template!H497),, join("_",Template!H497:I497))</f>
        <v>0</v>
      </c>
      <c r="G494" s="14" t="e">
        <f aca="false">join(":",D494,E494,F494)</f>
        <v>#NAME?</v>
      </c>
      <c r="H494" s="14" t="n">
        <f aca="false">IF(ISBLANK(Template!K497),, join("_",Template!K497:L497))</f>
        <v>0</v>
      </c>
      <c r="J494" s="14" t="n">
        <f aca="false">Template!M497</f>
        <v>0</v>
      </c>
      <c r="L494" s="14" t="e">
        <f aca="false">join(":",I494,J494,K494)</f>
        <v>#NAME?</v>
      </c>
      <c r="M494" s="14" t="n">
        <f aca="false">IF(ISBLANK(Template!O497),, join("_",Template!O497:P497))</f>
        <v>0</v>
      </c>
      <c r="O494" s="14" t="n">
        <f aca="false">Template!Q497</f>
        <v>0</v>
      </c>
    </row>
    <row r="495" customFormat="false" ht="15.75" hidden="false" customHeight="false" outlineLevel="0" collapsed="false">
      <c r="A495" s="6" t="n">
        <v>493</v>
      </c>
      <c r="B495" s="14" t="e">
        <f aca="false">join(",",G495,L495,Q495,V495,AA495,AF495,AK495)</f>
        <v>#NAME?</v>
      </c>
      <c r="C495" s="14" t="n">
        <f aca="false">IF(ISBLANK(Template!H498),, join("_",Template!H498:I498))</f>
        <v>0</v>
      </c>
      <c r="G495" s="14" t="e">
        <f aca="false">join(":",D495,E495,F495)</f>
        <v>#NAME?</v>
      </c>
      <c r="H495" s="14" t="n">
        <f aca="false">IF(ISBLANK(Template!K498),, join("_",Template!K498:L498))</f>
        <v>0</v>
      </c>
      <c r="J495" s="14" t="n">
        <f aca="false">Template!M498</f>
        <v>0</v>
      </c>
      <c r="L495" s="14" t="e">
        <f aca="false">join(":",I495,J495,K495)</f>
        <v>#NAME?</v>
      </c>
      <c r="M495" s="14" t="n">
        <f aca="false">IF(ISBLANK(Template!O498),, join("_",Template!O498:P498))</f>
        <v>0</v>
      </c>
      <c r="O495" s="14" t="n">
        <f aca="false">Template!Q498</f>
        <v>0</v>
      </c>
    </row>
    <row r="496" customFormat="false" ht="15.75" hidden="false" customHeight="false" outlineLevel="0" collapsed="false">
      <c r="A496" s="6" t="n">
        <v>494</v>
      </c>
      <c r="B496" s="14" t="e">
        <f aca="false">join(",",G496,L496,Q496,V496,AA496,AF496,AK496)</f>
        <v>#NAME?</v>
      </c>
      <c r="C496" s="14" t="n">
        <f aca="false">IF(ISBLANK(Template!H499),, join("_",Template!H499:I499))</f>
        <v>0</v>
      </c>
      <c r="G496" s="14" t="e">
        <f aca="false">join(":",D496,E496,F496)</f>
        <v>#NAME?</v>
      </c>
      <c r="H496" s="14" t="n">
        <f aca="false">IF(ISBLANK(Template!K499),, join("_",Template!K499:L499))</f>
        <v>0</v>
      </c>
      <c r="J496" s="14" t="n">
        <f aca="false">Template!M499</f>
        <v>0</v>
      </c>
      <c r="L496" s="14" t="e">
        <f aca="false">join(":",I496,J496,K496)</f>
        <v>#NAME?</v>
      </c>
      <c r="M496" s="14" t="n">
        <f aca="false">IF(ISBLANK(Template!O499),, join("_",Template!O499:P499))</f>
        <v>0</v>
      </c>
      <c r="O496" s="14" t="n">
        <f aca="false">Template!Q499</f>
        <v>0</v>
      </c>
    </row>
    <row r="497" customFormat="false" ht="15.75" hidden="false" customHeight="false" outlineLevel="0" collapsed="false">
      <c r="A497" s="6" t="n">
        <v>495</v>
      </c>
      <c r="B497" s="14" t="e">
        <f aca="false">join(",",G497,L497,Q497,V497,AA497,AF497,AK497)</f>
        <v>#NAME?</v>
      </c>
      <c r="C497" s="14" t="n">
        <f aca="false">IF(ISBLANK(Template!H500),, join("_",Template!H500:I500))</f>
        <v>0</v>
      </c>
      <c r="G497" s="14" t="e">
        <f aca="false">join(":",D497,E497,F497)</f>
        <v>#NAME?</v>
      </c>
      <c r="H497" s="14" t="n">
        <f aca="false">IF(ISBLANK(Template!K500),, join("_",Template!K500:L500))</f>
        <v>0</v>
      </c>
      <c r="J497" s="14" t="n">
        <f aca="false">Template!M500</f>
        <v>0</v>
      </c>
      <c r="L497" s="14" t="e">
        <f aca="false">join(":",I497,J497,K497)</f>
        <v>#NAME?</v>
      </c>
      <c r="M497" s="14" t="n">
        <f aca="false">IF(ISBLANK(Template!O500),, join("_",Template!O500:P500))</f>
        <v>0</v>
      </c>
      <c r="O497" s="14" t="n">
        <f aca="false">Template!Q500</f>
        <v>0</v>
      </c>
    </row>
    <row r="498" customFormat="false" ht="15.75" hidden="false" customHeight="false" outlineLevel="0" collapsed="false">
      <c r="A498" s="6" t="n">
        <v>496</v>
      </c>
      <c r="B498" s="14" t="e">
        <f aca="false">join(",",G498,L498,Q498,V498,AA498,AF498,AK498)</f>
        <v>#NAME?</v>
      </c>
      <c r="C498" s="14" t="n">
        <f aca="false">IF(ISBLANK(Template!H501),, join("_",Template!H501:I501))</f>
        <v>0</v>
      </c>
      <c r="G498" s="14" t="e">
        <f aca="false">join(":",D498,E498,F498)</f>
        <v>#NAME?</v>
      </c>
      <c r="H498" s="14" t="n">
        <f aca="false">IF(ISBLANK(Template!K501),, join("_",Template!K501:L501))</f>
        <v>0</v>
      </c>
      <c r="J498" s="14" t="n">
        <f aca="false">Template!M501</f>
        <v>0</v>
      </c>
      <c r="L498" s="14" t="e">
        <f aca="false">join(":",I498,J498,K498)</f>
        <v>#NAME?</v>
      </c>
      <c r="M498" s="14" t="n">
        <f aca="false">IF(ISBLANK(Template!O501),, join("_",Template!O501:P501))</f>
        <v>0</v>
      </c>
      <c r="O498" s="14" t="n">
        <f aca="false">Template!Q501</f>
        <v>0</v>
      </c>
    </row>
    <row r="499" customFormat="false" ht="15.75" hidden="false" customHeight="false" outlineLevel="0" collapsed="false">
      <c r="A499" s="6" t="n">
        <v>497</v>
      </c>
      <c r="B499" s="14" t="e">
        <f aca="false">join(",",G499,L499,Q499,V499,AA499,AF499,AK499)</f>
        <v>#NAME?</v>
      </c>
      <c r="C499" s="14" t="n">
        <f aca="false">IF(ISBLANK(Template!H502),, join("_",Template!H502:I502))</f>
        <v>0</v>
      </c>
      <c r="G499" s="14" t="e">
        <f aca="false">join(":",D499,E499,F499)</f>
        <v>#NAME?</v>
      </c>
      <c r="H499" s="14" t="n">
        <f aca="false">IF(ISBLANK(Template!K502),, join("_",Template!K502:L502))</f>
        <v>0</v>
      </c>
      <c r="J499" s="14" t="n">
        <f aca="false">Template!M502</f>
        <v>0</v>
      </c>
      <c r="L499" s="14" t="e">
        <f aca="false">join(":",I499,J499,K499)</f>
        <v>#NAME?</v>
      </c>
      <c r="M499" s="14" t="n">
        <f aca="false">IF(ISBLANK(Template!O502),, join("_",Template!O502:P502))</f>
        <v>0</v>
      </c>
      <c r="O499" s="14" t="n">
        <f aca="false">Template!Q502</f>
        <v>0</v>
      </c>
    </row>
    <row r="500" customFormat="false" ht="15.75" hidden="false" customHeight="false" outlineLevel="0" collapsed="false">
      <c r="A500" s="6" t="n">
        <v>498</v>
      </c>
      <c r="B500" s="14" t="e">
        <f aca="false">join(",",G500,L500,Q500,V500,AA500,AF500,AK500)</f>
        <v>#NAME?</v>
      </c>
      <c r="C500" s="14" t="n">
        <f aca="false">IF(ISBLANK(Template!H503),, join("_",Template!H503:I503))</f>
        <v>0</v>
      </c>
      <c r="G500" s="14" t="e">
        <f aca="false">join(":",D500,E500,F500)</f>
        <v>#NAME?</v>
      </c>
      <c r="H500" s="14" t="n">
        <f aca="false">IF(ISBLANK(Template!K503),, join("_",Template!K503:L503))</f>
        <v>0</v>
      </c>
      <c r="J500" s="14" t="n">
        <f aca="false">Template!M503</f>
        <v>0</v>
      </c>
      <c r="L500" s="14" t="e">
        <f aca="false">join(":",I500,J500,K500)</f>
        <v>#NAME?</v>
      </c>
      <c r="M500" s="14" t="n">
        <f aca="false">IF(ISBLANK(Template!O503),, join("_",Template!O503:P503))</f>
        <v>0</v>
      </c>
      <c r="O500" s="14" t="n">
        <f aca="false">Template!Q503</f>
        <v>0</v>
      </c>
    </row>
    <row r="501" customFormat="false" ht="15.75" hidden="false" customHeight="false" outlineLevel="0" collapsed="false">
      <c r="A501" s="6" t="n">
        <v>499</v>
      </c>
      <c r="B501" s="14" t="e">
        <f aca="false">join(",",G501,L501,Q501,V501,AA501,AF501,AK501)</f>
        <v>#NAME?</v>
      </c>
      <c r="C501" s="14" t="n">
        <f aca="false">IF(ISBLANK(Template!H504),, join("_",Template!H504:I504))</f>
        <v>0</v>
      </c>
      <c r="G501" s="14" t="e">
        <f aca="false">join(":",D501,E501,F501)</f>
        <v>#NAME?</v>
      </c>
      <c r="H501" s="14" t="n">
        <f aca="false">IF(ISBLANK(Template!K504),, join("_",Template!K504:L504))</f>
        <v>0</v>
      </c>
      <c r="J501" s="14" t="n">
        <f aca="false">Template!M504</f>
        <v>0</v>
      </c>
      <c r="L501" s="14" t="e">
        <f aca="false">join(":",I501,J501,K501)</f>
        <v>#NAME?</v>
      </c>
      <c r="M501" s="14" t="n">
        <f aca="false">IF(ISBLANK(Template!O504),, join("_",Template!O504:P504))</f>
        <v>0</v>
      </c>
      <c r="O501" s="14" t="n">
        <f aca="false">Template!Q504</f>
        <v>0</v>
      </c>
    </row>
    <row r="502" customFormat="false" ht="15.75" hidden="false" customHeight="false" outlineLevel="0" collapsed="false">
      <c r="A502" s="6" t="n">
        <v>500</v>
      </c>
      <c r="B502" s="14" t="e">
        <f aca="false">join(",",G502,L502,Q502,V502,AA502,AF502,AK502)</f>
        <v>#NAME?</v>
      </c>
      <c r="C502" s="14" t="n">
        <f aca="false">IF(ISBLANK(Template!H505),, join("_",Template!H505:I505))</f>
        <v>0</v>
      </c>
      <c r="G502" s="14" t="e">
        <f aca="false">join(":",D502,E502,F502)</f>
        <v>#NAME?</v>
      </c>
      <c r="H502" s="14" t="n">
        <f aca="false">IF(ISBLANK(Template!K505),, join("_",Template!K505:L505))</f>
        <v>0</v>
      </c>
      <c r="J502" s="14" t="n">
        <f aca="false">Template!M505</f>
        <v>0</v>
      </c>
      <c r="L502" s="14" t="e">
        <f aca="false">join(":",I502,J502,K502)</f>
        <v>#NAME?</v>
      </c>
      <c r="M502" s="14" t="n">
        <f aca="false">IF(ISBLANK(Template!O505),, join("_",Template!O505:P505))</f>
        <v>0</v>
      </c>
      <c r="O502" s="14" t="n">
        <f aca="false">Template!Q505</f>
        <v>0</v>
      </c>
    </row>
    <row r="503" customFormat="false" ht="15.75" hidden="false" customHeight="false" outlineLevel="0" collapsed="false">
      <c r="A503" s="6" t="n">
        <v>501</v>
      </c>
      <c r="B503" s="14" t="e">
        <f aca="false">join(",",G503,L503,Q503,V503,AA503,AF503,AK503)</f>
        <v>#NAME?</v>
      </c>
      <c r="C503" s="14" t="n">
        <f aca="false">IF(ISBLANK(Template!H506),, join("_",Template!H506:I506))</f>
        <v>0</v>
      </c>
      <c r="G503" s="14" t="e">
        <f aca="false">join(":",D503,E503,F503)</f>
        <v>#NAME?</v>
      </c>
      <c r="H503" s="14" t="n">
        <f aca="false">IF(ISBLANK(Template!K506),, join("_",Template!K506:L506))</f>
        <v>0</v>
      </c>
      <c r="J503" s="14" t="n">
        <f aca="false">Template!M506</f>
        <v>0</v>
      </c>
      <c r="L503" s="14" t="e">
        <f aca="false">join(":",I503,J503,K503)</f>
        <v>#NAME?</v>
      </c>
      <c r="M503" s="14" t="n">
        <f aca="false">IF(ISBLANK(Template!O506),, join("_",Template!O506:P506))</f>
        <v>0</v>
      </c>
      <c r="O503" s="14" t="n">
        <f aca="false">Template!Q506</f>
        <v>0</v>
      </c>
    </row>
    <row r="504" customFormat="false" ht="15.75" hidden="false" customHeight="false" outlineLevel="0" collapsed="false">
      <c r="A504" s="6" t="n">
        <v>502</v>
      </c>
      <c r="B504" s="14" t="e">
        <f aca="false">join(",",G504,L504,Q504,V504,AA504,AF504,AK504)</f>
        <v>#NAME?</v>
      </c>
      <c r="C504" s="14" t="n">
        <f aca="false">IF(ISBLANK(Template!H507),, join("_",Template!H507:I507))</f>
        <v>0</v>
      </c>
      <c r="G504" s="14" t="e">
        <f aca="false">join(":",D504,E504,F504)</f>
        <v>#NAME?</v>
      </c>
      <c r="H504" s="14" t="n">
        <f aca="false">IF(ISBLANK(Template!K507),, join("_",Template!K507:L507))</f>
        <v>0</v>
      </c>
      <c r="J504" s="14" t="n">
        <f aca="false">Template!M507</f>
        <v>0</v>
      </c>
      <c r="L504" s="14" t="e">
        <f aca="false">join(":",I504,J504,K504)</f>
        <v>#NAME?</v>
      </c>
      <c r="M504" s="14" t="n">
        <f aca="false">IF(ISBLANK(Template!O507),, join("_",Template!O507:P507))</f>
        <v>0</v>
      </c>
      <c r="O504" s="14" t="n">
        <f aca="false">Template!Q507</f>
        <v>0</v>
      </c>
    </row>
    <row r="505" customFormat="false" ht="15.75" hidden="false" customHeight="false" outlineLevel="0" collapsed="false">
      <c r="A505" s="6" t="n">
        <v>503</v>
      </c>
      <c r="B505" s="14" t="e">
        <f aca="false">join(",",G505,L505,Q505,V505,AA505,AF505,AK505)</f>
        <v>#NAME?</v>
      </c>
      <c r="C505" s="14" t="n">
        <f aca="false">IF(ISBLANK(Template!H508),, join("_",Template!H508:I508))</f>
        <v>0</v>
      </c>
      <c r="G505" s="14" t="e">
        <f aca="false">join(":",D505,E505,F505)</f>
        <v>#NAME?</v>
      </c>
      <c r="H505" s="14" t="n">
        <f aca="false">IF(ISBLANK(Template!K508),, join("_",Template!K508:L508))</f>
        <v>0</v>
      </c>
      <c r="J505" s="14" t="n">
        <f aca="false">Template!M508</f>
        <v>0</v>
      </c>
      <c r="L505" s="14" t="e">
        <f aca="false">join(":",I505,J505,K505)</f>
        <v>#NAME?</v>
      </c>
      <c r="M505" s="14" t="n">
        <f aca="false">IF(ISBLANK(Template!O508),, join("_",Template!O508:P508))</f>
        <v>0</v>
      </c>
      <c r="O505" s="14" t="n">
        <f aca="false">Template!Q508</f>
        <v>0</v>
      </c>
    </row>
    <row r="506" customFormat="false" ht="15.75" hidden="false" customHeight="false" outlineLevel="0" collapsed="false">
      <c r="A506" s="6" t="n">
        <v>504</v>
      </c>
      <c r="B506" s="14" t="e">
        <f aca="false">join(",",G506,L506,Q506,V506,AA506,AF506,AK506)</f>
        <v>#NAME?</v>
      </c>
      <c r="C506" s="14" t="n">
        <f aca="false">IF(ISBLANK(Template!H509),, join("_",Template!H509:I509))</f>
        <v>0</v>
      </c>
      <c r="G506" s="14" t="e">
        <f aca="false">join(":",D506,E506,F506)</f>
        <v>#NAME?</v>
      </c>
      <c r="H506" s="14" t="n">
        <f aca="false">IF(ISBLANK(Template!K509),, join("_",Template!K509:L509))</f>
        <v>0</v>
      </c>
      <c r="J506" s="14" t="n">
        <f aca="false">Template!M509</f>
        <v>0</v>
      </c>
      <c r="L506" s="14" t="e">
        <f aca="false">join(":",I506,J506,K506)</f>
        <v>#NAME?</v>
      </c>
      <c r="M506" s="14" t="n">
        <f aca="false">IF(ISBLANK(Template!O509),, join("_",Template!O509:P509))</f>
        <v>0</v>
      </c>
      <c r="O506" s="14" t="n">
        <f aca="false">Template!Q509</f>
        <v>0</v>
      </c>
    </row>
    <row r="507" customFormat="false" ht="15.75" hidden="false" customHeight="false" outlineLevel="0" collapsed="false">
      <c r="A507" s="6" t="n">
        <v>505</v>
      </c>
      <c r="B507" s="14" t="e">
        <f aca="false">join(",",G507,L507,Q507,V507,AA507,AF507,AK507)</f>
        <v>#NAME?</v>
      </c>
      <c r="C507" s="14" t="n">
        <f aca="false">IF(ISBLANK(Template!H510),, join("_",Template!H510:I510))</f>
        <v>0</v>
      </c>
      <c r="G507" s="14" t="e">
        <f aca="false">join(":",D507,E507,F507)</f>
        <v>#NAME?</v>
      </c>
      <c r="H507" s="14" t="n">
        <f aca="false">IF(ISBLANK(Template!K510),, join("_",Template!K510:L510))</f>
        <v>0</v>
      </c>
      <c r="J507" s="14" t="n">
        <f aca="false">Template!M510</f>
        <v>0</v>
      </c>
      <c r="L507" s="14" t="e">
        <f aca="false">join(":",I507,J507,K507)</f>
        <v>#NAME?</v>
      </c>
      <c r="M507" s="14" t="n">
        <f aca="false">IF(ISBLANK(Template!O510),, join("_",Template!O510:P510))</f>
        <v>0</v>
      </c>
      <c r="O507" s="14" t="n">
        <f aca="false">Template!Q510</f>
        <v>0</v>
      </c>
    </row>
    <row r="508" customFormat="false" ht="15.75" hidden="false" customHeight="false" outlineLevel="0" collapsed="false">
      <c r="A508" s="6" t="n">
        <v>506</v>
      </c>
      <c r="B508" s="14" t="e">
        <f aca="false">join(",",G508,L508,Q508,V508,AA508,AF508,AK508)</f>
        <v>#NAME?</v>
      </c>
      <c r="C508" s="14" t="n">
        <f aca="false">IF(ISBLANK(Template!H511),, join("_",Template!H511:I511))</f>
        <v>0</v>
      </c>
      <c r="G508" s="14" t="e">
        <f aca="false">join(":",D508,E508,F508)</f>
        <v>#NAME?</v>
      </c>
      <c r="H508" s="14" t="n">
        <f aca="false">IF(ISBLANK(Template!K511),, join("_",Template!K511:L511))</f>
        <v>0</v>
      </c>
      <c r="J508" s="14" t="n">
        <f aca="false">Template!M511</f>
        <v>0</v>
      </c>
      <c r="L508" s="14" t="e">
        <f aca="false">join(":",I508,J508,K508)</f>
        <v>#NAME?</v>
      </c>
      <c r="M508" s="14" t="n">
        <f aca="false">IF(ISBLANK(Template!O511),, join("_",Template!O511:P511))</f>
        <v>0</v>
      </c>
      <c r="O508" s="14" t="n">
        <f aca="false">Template!Q511</f>
        <v>0</v>
      </c>
    </row>
    <row r="509" customFormat="false" ht="15.75" hidden="false" customHeight="false" outlineLevel="0" collapsed="false">
      <c r="A509" s="6" t="n">
        <v>507</v>
      </c>
      <c r="B509" s="14" t="e">
        <f aca="false">join(",",G509,L509,Q509,V509,AA509,AF509,AK509)</f>
        <v>#NAME?</v>
      </c>
      <c r="C509" s="14" t="n">
        <f aca="false">IF(ISBLANK(Template!H512),, join("_",Template!H512:I512))</f>
        <v>0</v>
      </c>
      <c r="G509" s="14" t="e">
        <f aca="false">join(":",D509,E509,F509)</f>
        <v>#NAME?</v>
      </c>
      <c r="H509" s="14" t="n">
        <f aca="false">IF(ISBLANK(Template!K512),, join("_",Template!K512:L512))</f>
        <v>0</v>
      </c>
      <c r="J509" s="14" t="n">
        <f aca="false">Template!M512</f>
        <v>0</v>
      </c>
      <c r="L509" s="14" t="e">
        <f aca="false">join(":",I509,J509,K509)</f>
        <v>#NAME?</v>
      </c>
      <c r="M509" s="14" t="n">
        <f aca="false">IF(ISBLANK(Template!O512),, join("_",Template!O512:P512))</f>
        <v>0</v>
      </c>
      <c r="O509" s="14" t="n">
        <f aca="false">Template!Q512</f>
        <v>0</v>
      </c>
    </row>
    <row r="510" customFormat="false" ht="15.75" hidden="false" customHeight="false" outlineLevel="0" collapsed="false">
      <c r="A510" s="6" t="n">
        <v>508</v>
      </c>
      <c r="B510" s="14" t="e">
        <f aca="false">join(",",G510,L510,Q510,V510,AA510,AF510,AK510)</f>
        <v>#NAME?</v>
      </c>
      <c r="C510" s="14" t="n">
        <f aca="false">IF(ISBLANK(Template!H513),, join("_",Template!H513:I513))</f>
        <v>0</v>
      </c>
      <c r="G510" s="14" t="e">
        <f aca="false">join(":",D510,E510,F510)</f>
        <v>#NAME?</v>
      </c>
      <c r="H510" s="14" t="n">
        <f aca="false">IF(ISBLANK(Template!K513),, join("_",Template!K513:L513))</f>
        <v>0</v>
      </c>
      <c r="J510" s="14" t="n">
        <f aca="false">Template!M513</f>
        <v>0</v>
      </c>
      <c r="L510" s="14" t="e">
        <f aca="false">join(":",I510,J510,K510)</f>
        <v>#NAME?</v>
      </c>
      <c r="M510" s="14" t="n">
        <f aca="false">IF(ISBLANK(Template!O513),, join("_",Template!O513:P513))</f>
        <v>0</v>
      </c>
      <c r="O510" s="14" t="n">
        <f aca="false">Template!Q513</f>
        <v>0</v>
      </c>
    </row>
    <row r="511" customFormat="false" ht="15.75" hidden="false" customHeight="false" outlineLevel="0" collapsed="false">
      <c r="A511" s="6" t="n">
        <v>509</v>
      </c>
      <c r="B511" s="14" t="e">
        <f aca="false">join(",",G511,L511,Q511,V511,AA511,AF511,AK511)</f>
        <v>#NAME?</v>
      </c>
      <c r="C511" s="14" t="n">
        <f aca="false">IF(ISBLANK(Template!H514),, join("_",Template!H514:I514))</f>
        <v>0</v>
      </c>
      <c r="G511" s="14" t="e">
        <f aca="false">join(":",D511,E511,F511)</f>
        <v>#NAME?</v>
      </c>
      <c r="H511" s="14" t="n">
        <f aca="false">IF(ISBLANK(Template!K514),, join("_",Template!K514:L514))</f>
        <v>0</v>
      </c>
      <c r="J511" s="14" t="n">
        <f aca="false">Template!M514</f>
        <v>0</v>
      </c>
      <c r="L511" s="14" t="e">
        <f aca="false">join(":",I511,J511,K511)</f>
        <v>#NAME?</v>
      </c>
      <c r="M511" s="14" t="n">
        <f aca="false">IF(ISBLANK(Template!O514),, join("_",Template!O514:P514))</f>
        <v>0</v>
      </c>
      <c r="O511" s="14" t="n">
        <f aca="false">Template!Q514</f>
        <v>0</v>
      </c>
    </row>
    <row r="512" customFormat="false" ht="15.75" hidden="false" customHeight="false" outlineLevel="0" collapsed="false">
      <c r="A512" s="6" t="n">
        <v>510</v>
      </c>
      <c r="B512" s="14" t="e">
        <f aca="false">join(",",G512,L512,Q512,V512,AA512,AF512,AK512)</f>
        <v>#NAME?</v>
      </c>
      <c r="C512" s="14" t="n">
        <f aca="false">IF(ISBLANK(Template!H515),, join("_",Template!H515:I515))</f>
        <v>0</v>
      </c>
      <c r="G512" s="14" t="e">
        <f aca="false">join(":",D512,E512,F512)</f>
        <v>#NAME?</v>
      </c>
      <c r="H512" s="14" t="n">
        <f aca="false">IF(ISBLANK(Template!K515),, join("_",Template!K515:L515))</f>
        <v>0</v>
      </c>
      <c r="J512" s="14" t="n">
        <f aca="false">Template!M515</f>
        <v>0</v>
      </c>
      <c r="L512" s="14" t="e">
        <f aca="false">join(":",I512,J512,K512)</f>
        <v>#NAME?</v>
      </c>
      <c r="M512" s="14" t="n">
        <f aca="false">IF(ISBLANK(Template!O515),, join("_",Template!O515:P515))</f>
        <v>0</v>
      </c>
      <c r="O512" s="14" t="n">
        <f aca="false">Template!Q515</f>
        <v>0</v>
      </c>
    </row>
    <row r="513" customFormat="false" ht="15.75" hidden="false" customHeight="false" outlineLevel="0" collapsed="false">
      <c r="A513" s="6" t="n">
        <v>511</v>
      </c>
      <c r="B513" s="14" t="e">
        <f aca="false">join(",",G513,L513,Q513,V513,AA513,AF513,AK513)</f>
        <v>#NAME?</v>
      </c>
      <c r="C513" s="14" t="n">
        <f aca="false">IF(ISBLANK(Template!H516),, join("_",Template!H516:I516))</f>
        <v>0</v>
      </c>
      <c r="G513" s="14" t="e">
        <f aca="false">join(":",D513,E513,F513)</f>
        <v>#NAME?</v>
      </c>
      <c r="H513" s="14" t="n">
        <f aca="false">IF(ISBLANK(Template!K516),, join("_",Template!K516:L516))</f>
        <v>0</v>
      </c>
      <c r="J513" s="14" t="n">
        <f aca="false">Template!M516</f>
        <v>0</v>
      </c>
      <c r="L513" s="14" t="e">
        <f aca="false">join(":",I513,J513,K513)</f>
        <v>#NAME?</v>
      </c>
      <c r="M513" s="14" t="n">
        <f aca="false">IF(ISBLANK(Template!O516),, join("_",Template!O516:P516))</f>
        <v>0</v>
      </c>
      <c r="O513" s="14" t="n">
        <f aca="false">Template!Q516</f>
        <v>0</v>
      </c>
    </row>
    <row r="514" customFormat="false" ht="15.75" hidden="false" customHeight="false" outlineLevel="0" collapsed="false">
      <c r="A514" s="6" t="n">
        <v>512</v>
      </c>
      <c r="B514" s="14" t="e">
        <f aca="false">join(",",G514,L514,Q514,V514,AA514,AF514,AK514)</f>
        <v>#NAME?</v>
      </c>
      <c r="C514" s="14" t="n">
        <f aca="false">IF(ISBLANK(Template!H517),, join("_",Template!H517:I517))</f>
        <v>0</v>
      </c>
      <c r="G514" s="14" t="e">
        <f aca="false">join(":",D514,E514,F514)</f>
        <v>#NAME?</v>
      </c>
      <c r="H514" s="14" t="n">
        <f aca="false">IF(ISBLANK(Template!K517),, join("_",Template!K517:L517))</f>
        <v>0</v>
      </c>
      <c r="J514" s="14" t="n">
        <f aca="false">Template!M517</f>
        <v>0</v>
      </c>
      <c r="L514" s="14" t="e">
        <f aca="false">join(":",I514,J514,K514)</f>
        <v>#NAME?</v>
      </c>
      <c r="M514" s="14" t="n">
        <f aca="false">IF(ISBLANK(Template!O517),, join("_",Template!O517:P517))</f>
        <v>0</v>
      </c>
      <c r="O514" s="14" t="n">
        <f aca="false">Template!Q517</f>
        <v>0</v>
      </c>
    </row>
    <row r="515" customFormat="false" ht="15.75" hidden="false" customHeight="false" outlineLevel="0" collapsed="false">
      <c r="A515" s="6" t="n">
        <v>513</v>
      </c>
      <c r="B515" s="14" t="e">
        <f aca="false">join(",",G515,L515,Q515,V515,AA515,AF515,AK515)</f>
        <v>#NAME?</v>
      </c>
      <c r="C515" s="14" t="n">
        <f aca="false">IF(ISBLANK(Template!H518),, join("_",Template!H518:I518))</f>
        <v>0</v>
      </c>
      <c r="G515" s="14" t="e">
        <f aca="false">join(":",D515,E515,F515)</f>
        <v>#NAME?</v>
      </c>
      <c r="H515" s="14" t="n">
        <f aca="false">IF(ISBLANK(Template!K518),, join("_",Template!K518:L518))</f>
        <v>0</v>
      </c>
      <c r="J515" s="14" t="n">
        <f aca="false">Template!M518</f>
        <v>0</v>
      </c>
      <c r="L515" s="14" t="e">
        <f aca="false">join(":",I515,J515,K515)</f>
        <v>#NAME?</v>
      </c>
      <c r="M515" s="14" t="n">
        <f aca="false">IF(ISBLANK(Template!O518),, join("_",Template!O518:P518))</f>
        <v>0</v>
      </c>
      <c r="O515" s="14" t="n">
        <f aca="false">Template!Q518</f>
        <v>0</v>
      </c>
    </row>
    <row r="516" customFormat="false" ht="15.75" hidden="false" customHeight="false" outlineLevel="0" collapsed="false">
      <c r="A516" s="6" t="n">
        <v>514</v>
      </c>
      <c r="B516" s="14" t="e">
        <f aca="false">join(",",G516,L516,Q516,V516,AA516,AF516,AK516)</f>
        <v>#NAME?</v>
      </c>
      <c r="C516" s="14" t="n">
        <f aca="false">IF(ISBLANK(Template!H519),, join("_",Template!H519:I519))</f>
        <v>0</v>
      </c>
      <c r="G516" s="14" t="e">
        <f aca="false">join(":",D516,E516,F516)</f>
        <v>#NAME?</v>
      </c>
      <c r="H516" s="14" t="n">
        <f aca="false">IF(ISBLANK(Template!K519),, join("_",Template!K519:L519))</f>
        <v>0</v>
      </c>
      <c r="J516" s="14" t="n">
        <f aca="false">Template!M519</f>
        <v>0</v>
      </c>
      <c r="L516" s="14" t="e">
        <f aca="false">join(":",I516,J516,K516)</f>
        <v>#NAME?</v>
      </c>
      <c r="M516" s="14" t="n">
        <f aca="false">IF(ISBLANK(Template!O519),, join("_",Template!O519:P519))</f>
        <v>0</v>
      </c>
      <c r="O516" s="14" t="n">
        <f aca="false">Template!Q519</f>
        <v>0</v>
      </c>
    </row>
    <row r="517" customFormat="false" ht="15.75" hidden="false" customHeight="false" outlineLevel="0" collapsed="false">
      <c r="A517" s="6" t="n">
        <v>515</v>
      </c>
      <c r="B517" s="14" t="e">
        <f aca="false">join(",",G517,L517,Q517,V517,AA517,AF517,AK517)</f>
        <v>#NAME?</v>
      </c>
      <c r="C517" s="14" t="n">
        <f aca="false">IF(ISBLANK(Template!H520),, join("_",Template!H520:I520))</f>
        <v>0</v>
      </c>
      <c r="G517" s="14" t="e">
        <f aca="false">join(":",D517,E517,F517)</f>
        <v>#NAME?</v>
      </c>
      <c r="H517" s="14" t="n">
        <f aca="false">IF(ISBLANK(Template!K520),, join("_",Template!K520:L520))</f>
        <v>0</v>
      </c>
      <c r="J517" s="14" t="n">
        <f aca="false">Template!M520</f>
        <v>0</v>
      </c>
      <c r="L517" s="14" t="e">
        <f aca="false">join(":",I517,J517,K517)</f>
        <v>#NAME?</v>
      </c>
      <c r="M517" s="14" t="n">
        <f aca="false">IF(ISBLANK(Template!O520),, join("_",Template!O520:P520))</f>
        <v>0</v>
      </c>
      <c r="O517" s="14" t="n">
        <f aca="false">Template!Q520</f>
        <v>0</v>
      </c>
    </row>
    <row r="518" customFormat="false" ht="15.75" hidden="false" customHeight="false" outlineLevel="0" collapsed="false">
      <c r="A518" s="6" t="n">
        <v>516</v>
      </c>
      <c r="B518" s="14" t="e">
        <f aca="false">join(",",G518,L518,Q518,V518,AA518,AF518,AK518)</f>
        <v>#NAME?</v>
      </c>
      <c r="C518" s="14" t="n">
        <f aca="false">IF(ISBLANK(Template!H521),, join("_",Template!H521:I521))</f>
        <v>0</v>
      </c>
      <c r="G518" s="14" t="e">
        <f aca="false">join(":",D518,E518,F518)</f>
        <v>#NAME?</v>
      </c>
      <c r="H518" s="14" t="n">
        <f aca="false">IF(ISBLANK(Template!K521),, join("_",Template!K521:L521))</f>
        <v>0</v>
      </c>
      <c r="J518" s="14" t="n">
        <f aca="false">Template!M521</f>
        <v>0</v>
      </c>
      <c r="L518" s="14" t="e">
        <f aca="false">join(":",I518,J518,K518)</f>
        <v>#NAME?</v>
      </c>
      <c r="M518" s="14" t="n">
        <f aca="false">IF(ISBLANK(Template!O521),, join("_",Template!O521:P521))</f>
        <v>0</v>
      </c>
      <c r="O518" s="14" t="n">
        <f aca="false">Template!Q521</f>
        <v>0</v>
      </c>
    </row>
    <row r="519" customFormat="false" ht="15.75" hidden="false" customHeight="false" outlineLevel="0" collapsed="false">
      <c r="A519" s="6" t="n">
        <v>517</v>
      </c>
      <c r="B519" s="14" t="e">
        <f aca="false">join(",",G519,L519,Q519,V519,AA519,AF519,AK519)</f>
        <v>#NAME?</v>
      </c>
      <c r="C519" s="14" t="n">
        <f aca="false">IF(ISBLANK(Template!H522),, join("_",Template!H522:I522))</f>
        <v>0</v>
      </c>
      <c r="G519" s="14" t="e">
        <f aca="false">join(":",D519,E519,F519)</f>
        <v>#NAME?</v>
      </c>
      <c r="H519" s="14" t="n">
        <f aca="false">IF(ISBLANK(Template!K522),, join("_",Template!K522:L522))</f>
        <v>0</v>
      </c>
      <c r="J519" s="14" t="n">
        <f aca="false">Template!M522</f>
        <v>0</v>
      </c>
      <c r="L519" s="14" t="e">
        <f aca="false">join(":",I519,J519,K519)</f>
        <v>#NAME?</v>
      </c>
      <c r="M519" s="14" t="n">
        <f aca="false">IF(ISBLANK(Template!O522),, join("_",Template!O522:P522))</f>
        <v>0</v>
      </c>
      <c r="O519" s="14" t="n">
        <f aca="false">Template!Q522</f>
        <v>0</v>
      </c>
    </row>
    <row r="520" customFormat="false" ht="15.75" hidden="false" customHeight="false" outlineLevel="0" collapsed="false">
      <c r="A520" s="6" t="n">
        <v>518</v>
      </c>
      <c r="B520" s="14" t="e">
        <f aca="false">join(",",G520,L520,Q520,V520,AA520,AF520,AK520)</f>
        <v>#NAME?</v>
      </c>
      <c r="C520" s="14" t="n">
        <f aca="false">IF(ISBLANK(Template!H523),, join("_",Template!H523:I523))</f>
        <v>0</v>
      </c>
      <c r="G520" s="14" t="e">
        <f aca="false">join(":",D520,E520,F520)</f>
        <v>#NAME?</v>
      </c>
      <c r="H520" s="14" t="n">
        <f aca="false">IF(ISBLANK(Template!K523),, join("_",Template!K523:L523))</f>
        <v>0</v>
      </c>
      <c r="J520" s="14" t="n">
        <f aca="false">Template!M523</f>
        <v>0</v>
      </c>
      <c r="L520" s="14" t="e">
        <f aca="false">join(":",I520,J520,K520)</f>
        <v>#NAME?</v>
      </c>
      <c r="M520" s="14" t="n">
        <f aca="false">IF(ISBLANK(Template!O523),, join("_",Template!O523:P523))</f>
        <v>0</v>
      </c>
      <c r="O520" s="14" t="n">
        <f aca="false">Template!Q523</f>
        <v>0</v>
      </c>
    </row>
    <row r="521" customFormat="false" ht="15.75" hidden="false" customHeight="false" outlineLevel="0" collapsed="false">
      <c r="A521" s="6" t="n">
        <v>519</v>
      </c>
      <c r="B521" s="14" t="e">
        <f aca="false">join(",",G521,L521,Q521,V521,AA521,AF521,AK521)</f>
        <v>#NAME?</v>
      </c>
      <c r="C521" s="14" t="n">
        <f aca="false">IF(ISBLANK(Template!H524),, join("_",Template!H524:I524))</f>
        <v>0</v>
      </c>
      <c r="G521" s="14" t="e">
        <f aca="false">join(":",D521,E521,F521)</f>
        <v>#NAME?</v>
      </c>
      <c r="H521" s="14" t="n">
        <f aca="false">IF(ISBLANK(Template!K524),, join("_",Template!K524:L524))</f>
        <v>0</v>
      </c>
      <c r="J521" s="14" t="n">
        <f aca="false">Template!M524</f>
        <v>0</v>
      </c>
      <c r="L521" s="14" t="e">
        <f aca="false">join(":",I521,J521,K521)</f>
        <v>#NAME?</v>
      </c>
      <c r="M521" s="14" t="n">
        <f aca="false">IF(ISBLANK(Template!O524),, join("_",Template!O524:P524))</f>
        <v>0</v>
      </c>
      <c r="O521" s="14" t="n">
        <f aca="false">Template!Q524</f>
        <v>0</v>
      </c>
    </row>
    <row r="522" customFormat="false" ht="15.75" hidden="false" customHeight="false" outlineLevel="0" collapsed="false">
      <c r="A522" s="6" t="n">
        <v>520</v>
      </c>
      <c r="B522" s="14" t="e">
        <f aca="false">join(",",G522,L522,Q522,V522,AA522,AF522,AK522)</f>
        <v>#NAME?</v>
      </c>
      <c r="C522" s="14" t="n">
        <f aca="false">IF(ISBLANK(Template!H525),, join("_",Template!H525:I525))</f>
        <v>0</v>
      </c>
      <c r="G522" s="14" t="e">
        <f aca="false">join(":",D522,E522,F522)</f>
        <v>#NAME?</v>
      </c>
      <c r="H522" s="14" t="n">
        <f aca="false">IF(ISBLANK(Template!K525),, join("_",Template!K525:L525))</f>
        <v>0</v>
      </c>
      <c r="J522" s="14" t="n">
        <f aca="false">Template!M525</f>
        <v>0</v>
      </c>
      <c r="L522" s="14" t="e">
        <f aca="false">join(":",I522,J522,K522)</f>
        <v>#NAME?</v>
      </c>
      <c r="M522" s="14" t="n">
        <f aca="false">IF(ISBLANK(Template!O525),, join("_",Template!O525:P525))</f>
        <v>0</v>
      </c>
      <c r="O522" s="14" t="n">
        <f aca="false">Template!Q525</f>
        <v>0</v>
      </c>
    </row>
    <row r="523" customFormat="false" ht="15.75" hidden="false" customHeight="false" outlineLevel="0" collapsed="false">
      <c r="A523" s="6" t="n">
        <v>521</v>
      </c>
      <c r="B523" s="14" t="e">
        <f aca="false">join(",",G523,L523,Q523,V523,AA523,AF523,AK523)</f>
        <v>#NAME?</v>
      </c>
      <c r="C523" s="14" t="n">
        <f aca="false">IF(ISBLANK(Template!H526),, join("_",Template!H526:I526))</f>
        <v>0</v>
      </c>
      <c r="G523" s="14" t="e">
        <f aca="false">join(":",D523,E523,F523)</f>
        <v>#NAME?</v>
      </c>
      <c r="H523" s="14" t="n">
        <f aca="false">IF(ISBLANK(Template!K526),, join("_",Template!K526:L526))</f>
        <v>0</v>
      </c>
      <c r="J523" s="14" t="n">
        <f aca="false">Template!M526</f>
        <v>0</v>
      </c>
      <c r="L523" s="14" t="e">
        <f aca="false">join(":",I523,J523,K523)</f>
        <v>#NAME?</v>
      </c>
      <c r="M523" s="14" t="n">
        <f aca="false">IF(ISBLANK(Template!O526),, join("_",Template!O526:P526))</f>
        <v>0</v>
      </c>
      <c r="O523" s="14" t="n">
        <f aca="false">Template!Q526</f>
        <v>0</v>
      </c>
    </row>
    <row r="524" customFormat="false" ht="15.75" hidden="false" customHeight="false" outlineLevel="0" collapsed="false">
      <c r="A524" s="6" t="n">
        <v>522</v>
      </c>
      <c r="B524" s="14" t="e">
        <f aca="false">join(",",G524,L524,Q524,V524,AA524,AF524,AK524)</f>
        <v>#NAME?</v>
      </c>
      <c r="C524" s="14" t="n">
        <f aca="false">IF(ISBLANK(Template!H527),, join("_",Template!H527:I527))</f>
        <v>0</v>
      </c>
      <c r="G524" s="14" t="e">
        <f aca="false">join(":",D524,E524,F524)</f>
        <v>#NAME?</v>
      </c>
      <c r="H524" s="14" t="n">
        <f aca="false">IF(ISBLANK(Template!K527),, join("_",Template!K527:L527))</f>
        <v>0</v>
      </c>
      <c r="J524" s="14" t="n">
        <f aca="false">Template!M527</f>
        <v>0</v>
      </c>
      <c r="L524" s="14" t="e">
        <f aca="false">join(":",I524,J524,K524)</f>
        <v>#NAME?</v>
      </c>
      <c r="M524" s="14" t="n">
        <f aca="false">IF(ISBLANK(Template!O527),, join("_",Template!O527:P527))</f>
        <v>0</v>
      </c>
      <c r="O524" s="14" t="n">
        <f aca="false">Template!Q527</f>
        <v>0</v>
      </c>
    </row>
    <row r="525" customFormat="false" ht="15.75" hidden="false" customHeight="false" outlineLevel="0" collapsed="false">
      <c r="A525" s="6" t="n">
        <v>523</v>
      </c>
      <c r="B525" s="14" t="e">
        <f aca="false">join(",",G525,L525,Q525,V525,AA525,AF525,AK525)</f>
        <v>#NAME?</v>
      </c>
      <c r="C525" s="14" t="n">
        <f aca="false">IF(ISBLANK(Template!H528),, join("_",Template!H528:I528))</f>
        <v>0</v>
      </c>
      <c r="G525" s="14" t="e">
        <f aca="false">join(":",D525,E525,F525)</f>
        <v>#NAME?</v>
      </c>
      <c r="H525" s="14" t="n">
        <f aca="false">IF(ISBLANK(Template!K528),, join("_",Template!K528:L528))</f>
        <v>0</v>
      </c>
      <c r="J525" s="14" t="n">
        <f aca="false">Template!M528</f>
        <v>0</v>
      </c>
      <c r="L525" s="14" t="e">
        <f aca="false">join(":",I525,J525,K525)</f>
        <v>#NAME?</v>
      </c>
      <c r="M525" s="14" t="n">
        <f aca="false">IF(ISBLANK(Template!O528),, join("_",Template!O528:P528))</f>
        <v>0</v>
      </c>
      <c r="O525" s="14" t="n">
        <f aca="false">Template!Q528</f>
        <v>0</v>
      </c>
    </row>
    <row r="526" customFormat="false" ht="15.75" hidden="false" customHeight="false" outlineLevel="0" collapsed="false">
      <c r="A526" s="6" t="n">
        <v>524</v>
      </c>
      <c r="B526" s="14" t="e">
        <f aca="false">join(",",G526,L526,Q526,V526,AA526,AF526,AK526)</f>
        <v>#NAME?</v>
      </c>
      <c r="C526" s="14" t="n">
        <f aca="false">IF(ISBLANK(Template!H529),, join("_",Template!H529:I529))</f>
        <v>0</v>
      </c>
      <c r="G526" s="14" t="e">
        <f aca="false">join(":",D526,E526,F526)</f>
        <v>#NAME?</v>
      </c>
      <c r="H526" s="14" t="n">
        <f aca="false">IF(ISBLANK(Template!K529),, join("_",Template!K529:L529))</f>
        <v>0</v>
      </c>
      <c r="J526" s="14" t="n">
        <f aca="false">Template!M529</f>
        <v>0</v>
      </c>
      <c r="L526" s="14" t="e">
        <f aca="false">join(":",I526,J526,K526)</f>
        <v>#NAME?</v>
      </c>
      <c r="M526" s="14" t="n">
        <f aca="false">IF(ISBLANK(Template!O529),, join("_",Template!O529:P529))</f>
        <v>0</v>
      </c>
      <c r="O526" s="14" t="n">
        <f aca="false">Template!Q529</f>
        <v>0</v>
      </c>
    </row>
    <row r="527" customFormat="false" ht="15.75" hidden="false" customHeight="false" outlineLevel="0" collapsed="false">
      <c r="A527" s="6" t="n">
        <v>525</v>
      </c>
      <c r="B527" s="14" t="e">
        <f aca="false">join(",",G527,L527,Q527,V527,AA527,AF527,AK527)</f>
        <v>#NAME?</v>
      </c>
      <c r="C527" s="14" t="n">
        <f aca="false">IF(ISBLANK(Template!H530),, join("_",Template!H530:I530))</f>
        <v>0</v>
      </c>
      <c r="G527" s="14" t="e">
        <f aca="false">join(":",D527,E527,F527)</f>
        <v>#NAME?</v>
      </c>
      <c r="H527" s="14" t="n">
        <f aca="false">IF(ISBLANK(Template!K530),, join("_",Template!K530:L530))</f>
        <v>0</v>
      </c>
      <c r="J527" s="14" t="n">
        <f aca="false">Template!M530</f>
        <v>0</v>
      </c>
      <c r="L527" s="14" t="e">
        <f aca="false">join(":",I527,J527,K527)</f>
        <v>#NAME?</v>
      </c>
      <c r="M527" s="14" t="n">
        <f aca="false">IF(ISBLANK(Template!O530),, join("_",Template!O530:P530))</f>
        <v>0</v>
      </c>
      <c r="O527" s="14" t="n">
        <f aca="false">Template!Q530</f>
        <v>0</v>
      </c>
    </row>
    <row r="528" customFormat="false" ht="15.75" hidden="false" customHeight="false" outlineLevel="0" collapsed="false">
      <c r="A528" s="6" t="n">
        <v>526</v>
      </c>
      <c r="B528" s="14" t="e">
        <f aca="false">join(",",G528,L528,Q528,V528,AA528,AF528,AK528)</f>
        <v>#NAME?</v>
      </c>
      <c r="C528" s="14" t="n">
        <f aca="false">IF(ISBLANK(Template!H531),, join("_",Template!H531:I531))</f>
        <v>0</v>
      </c>
      <c r="G528" s="14" t="e">
        <f aca="false">join(":",D528,E528,F528)</f>
        <v>#NAME?</v>
      </c>
      <c r="H528" s="14" t="n">
        <f aca="false">IF(ISBLANK(Template!K531),, join("_",Template!K531:L531))</f>
        <v>0</v>
      </c>
      <c r="J528" s="14" t="n">
        <f aca="false">Template!M531</f>
        <v>0</v>
      </c>
      <c r="L528" s="14" t="e">
        <f aca="false">join(":",I528,J528,K528)</f>
        <v>#NAME?</v>
      </c>
      <c r="M528" s="14" t="n">
        <f aca="false">IF(ISBLANK(Template!O531),, join("_",Template!O531:P531))</f>
        <v>0</v>
      </c>
      <c r="O528" s="14" t="n">
        <f aca="false">Template!Q531</f>
        <v>0</v>
      </c>
    </row>
    <row r="529" customFormat="false" ht="15.75" hidden="false" customHeight="false" outlineLevel="0" collapsed="false">
      <c r="A529" s="6" t="n">
        <v>527</v>
      </c>
      <c r="B529" s="14" t="e">
        <f aca="false">join(",",G529,L529,Q529,V529,AA529,AF529,AK529)</f>
        <v>#NAME?</v>
      </c>
      <c r="C529" s="14" t="n">
        <f aca="false">IF(ISBLANK(Template!H532),, join("_",Template!H532:I532))</f>
        <v>0</v>
      </c>
      <c r="G529" s="14" t="e">
        <f aca="false">join(":",D529,E529,F529)</f>
        <v>#NAME?</v>
      </c>
      <c r="H529" s="14" t="n">
        <f aca="false">IF(ISBLANK(Template!K532),, join("_",Template!K532:L532))</f>
        <v>0</v>
      </c>
      <c r="J529" s="14" t="n">
        <f aca="false">Template!M532</f>
        <v>0</v>
      </c>
      <c r="L529" s="14" t="e">
        <f aca="false">join(":",I529,J529,K529)</f>
        <v>#NAME?</v>
      </c>
      <c r="M529" s="14" t="n">
        <f aca="false">IF(ISBLANK(Template!O532),, join("_",Template!O532:P532))</f>
        <v>0</v>
      </c>
      <c r="O529" s="14" t="n">
        <f aca="false">Template!Q532</f>
        <v>0</v>
      </c>
    </row>
    <row r="530" customFormat="false" ht="15.75" hidden="false" customHeight="false" outlineLevel="0" collapsed="false">
      <c r="A530" s="6" t="n">
        <v>528</v>
      </c>
      <c r="B530" s="14" t="e">
        <f aca="false">join(",",G530,L530,Q530,V530,AA530,AF530,AK530)</f>
        <v>#NAME?</v>
      </c>
      <c r="C530" s="14" t="n">
        <f aca="false">IF(ISBLANK(Template!H533),, join("_",Template!H533:I533))</f>
        <v>0</v>
      </c>
      <c r="G530" s="14" t="e">
        <f aca="false">join(":",D530,E530,F530)</f>
        <v>#NAME?</v>
      </c>
      <c r="H530" s="14" t="n">
        <f aca="false">IF(ISBLANK(Template!K533),, join("_",Template!K533:L533))</f>
        <v>0</v>
      </c>
      <c r="J530" s="14" t="n">
        <f aca="false">Template!M533</f>
        <v>0</v>
      </c>
      <c r="L530" s="14" t="e">
        <f aca="false">join(":",I530,J530,K530)</f>
        <v>#NAME?</v>
      </c>
      <c r="M530" s="14" t="n">
        <f aca="false">IF(ISBLANK(Template!O533),, join("_",Template!O533:P533))</f>
        <v>0</v>
      </c>
      <c r="O530" s="14" t="n">
        <f aca="false">Template!Q533</f>
        <v>0</v>
      </c>
    </row>
    <row r="531" customFormat="false" ht="15.75" hidden="false" customHeight="false" outlineLevel="0" collapsed="false">
      <c r="A531" s="6" t="n">
        <v>529</v>
      </c>
      <c r="B531" s="14" t="e">
        <f aca="false">join(",",G531,L531,Q531,V531,AA531,AF531,AK531)</f>
        <v>#NAME?</v>
      </c>
      <c r="C531" s="14" t="n">
        <f aca="false">IF(ISBLANK(Template!H534),, join("_",Template!H534:I534))</f>
        <v>0</v>
      </c>
      <c r="G531" s="14" t="e">
        <f aca="false">join(":",D531,E531,F531)</f>
        <v>#NAME?</v>
      </c>
      <c r="H531" s="14" t="n">
        <f aca="false">IF(ISBLANK(Template!K534),, join("_",Template!K534:L534))</f>
        <v>0</v>
      </c>
      <c r="J531" s="14" t="n">
        <f aca="false">Template!M534</f>
        <v>0</v>
      </c>
      <c r="L531" s="14" t="e">
        <f aca="false">join(":",I531,J531,K531)</f>
        <v>#NAME?</v>
      </c>
      <c r="M531" s="14" t="n">
        <f aca="false">IF(ISBLANK(Template!O534),, join("_",Template!O534:P534))</f>
        <v>0</v>
      </c>
      <c r="O531" s="14" t="n">
        <f aca="false">Template!Q534</f>
        <v>0</v>
      </c>
    </row>
    <row r="532" customFormat="false" ht="15.75" hidden="false" customHeight="false" outlineLevel="0" collapsed="false">
      <c r="A532" s="6" t="n">
        <v>530</v>
      </c>
      <c r="B532" s="14" t="e">
        <f aca="false">join(",",G532,L532,Q532,V532,AA532,AF532,AK532)</f>
        <v>#NAME?</v>
      </c>
      <c r="C532" s="14" t="n">
        <f aca="false">IF(ISBLANK(Template!H535),, join("_",Template!H535:I535))</f>
        <v>0</v>
      </c>
      <c r="G532" s="14" t="e">
        <f aca="false">join(":",D532,E532,F532)</f>
        <v>#NAME?</v>
      </c>
      <c r="H532" s="14" t="n">
        <f aca="false">IF(ISBLANK(Template!K535),, join("_",Template!K535:L535))</f>
        <v>0</v>
      </c>
      <c r="J532" s="14" t="n">
        <f aca="false">Template!M535</f>
        <v>0</v>
      </c>
      <c r="L532" s="14" t="e">
        <f aca="false">join(":",I532,J532,K532)</f>
        <v>#NAME?</v>
      </c>
      <c r="M532" s="14" t="n">
        <f aca="false">IF(ISBLANK(Template!O535),, join("_",Template!O535:P535))</f>
        <v>0</v>
      </c>
      <c r="O532" s="14" t="n">
        <f aca="false">Template!Q535</f>
        <v>0</v>
      </c>
    </row>
    <row r="533" customFormat="false" ht="15.75" hidden="false" customHeight="false" outlineLevel="0" collapsed="false">
      <c r="A533" s="6" t="n">
        <v>531</v>
      </c>
      <c r="B533" s="14" t="e">
        <f aca="false">join(",",G533,L533,Q533,V533,AA533,AF533,AK533)</f>
        <v>#NAME?</v>
      </c>
      <c r="C533" s="14" t="n">
        <f aca="false">IF(ISBLANK(Template!H536),, join("_",Template!H536:I536))</f>
        <v>0</v>
      </c>
      <c r="G533" s="14" t="e">
        <f aca="false">join(":",D533,E533,F533)</f>
        <v>#NAME?</v>
      </c>
      <c r="H533" s="14" t="n">
        <f aca="false">IF(ISBLANK(Template!K536),, join("_",Template!K536:L536))</f>
        <v>0</v>
      </c>
      <c r="J533" s="14" t="n">
        <f aca="false">Template!M536</f>
        <v>0</v>
      </c>
      <c r="L533" s="14" t="e">
        <f aca="false">join(":",I533,J533,K533)</f>
        <v>#NAME?</v>
      </c>
      <c r="M533" s="14" t="n">
        <f aca="false">IF(ISBLANK(Template!O536),, join("_",Template!O536:P536))</f>
        <v>0</v>
      </c>
      <c r="O533" s="14" t="n">
        <f aca="false">Template!Q536</f>
        <v>0</v>
      </c>
    </row>
    <row r="534" customFormat="false" ht="15.75" hidden="false" customHeight="false" outlineLevel="0" collapsed="false">
      <c r="A534" s="6" t="n">
        <v>532</v>
      </c>
      <c r="B534" s="14" t="e">
        <f aca="false">join(",",G534,L534,Q534,V534,AA534,AF534,AK534)</f>
        <v>#NAME?</v>
      </c>
      <c r="C534" s="14" t="n">
        <f aca="false">IF(ISBLANK(Template!H537),, join("_",Template!H537:I537))</f>
        <v>0</v>
      </c>
      <c r="G534" s="14" t="e">
        <f aca="false">join(":",D534,E534,F534)</f>
        <v>#NAME?</v>
      </c>
      <c r="H534" s="14" t="n">
        <f aca="false">IF(ISBLANK(Template!K537),, join("_",Template!K537:L537))</f>
        <v>0</v>
      </c>
      <c r="J534" s="14" t="n">
        <f aca="false">Template!M537</f>
        <v>0</v>
      </c>
      <c r="L534" s="14" t="e">
        <f aca="false">join(":",I534,J534,K534)</f>
        <v>#NAME?</v>
      </c>
      <c r="M534" s="14" t="n">
        <f aca="false">IF(ISBLANK(Template!O537),, join("_",Template!O537:P537))</f>
        <v>0</v>
      </c>
      <c r="O534" s="14" t="n">
        <f aca="false">Template!Q537</f>
        <v>0</v>
      </c>
    </row>
    <row r="535" customFormat="false" ht="15.75" hidden="false" customHeight="false" outlineLevel="0" collapsed="false">
      <c r="A535" s="6" t="n">
        <v>533</v>
      </c>
      <c r="B535" s="14" t="e">
        <f aca="false">join(",",G535,L535,Q535,V535,AA535,AF535,AK535)</f>
        <v>#NAME?</v>
      </c>
      <c r="C535" s="14" t="n">
        <f aca="false">IF(ISBLANK(Template!H538),, join("_",Template!H538:I538))</f>
        <v>0</v>
      </c>
      <c r="G535" s="14" t="e">
        <f aca="false">join(":",D535,E535,F535)</f>
        <v>#NAME?</v>
      </c>
      <c r="H535" s="14" t="n">
        <f aca="false">IF(ISBLANK(Template!K538),, join("_",Template!K538:L538))</f>
        <v>0</v>
      </c>
      <c r="J535" s="14" t="n">
        <f aca="false">Template!M538</f>
        <v>0</v>
      </c>
      <c r="L535" s="14" t="e">
        <f aca="false">join(":",I535,J535,K535)</f>
        <v>#NAME?</v>
      </c>
      <c r="M535" s="14" t="n">
        <f aca="false">IF(ISBLANK(Template!O538),, join("_",Template!O538:P538))</f>
        <v>0</v>
      </c>
      <c r="O535" s="14" t="n">
        <f aca="false">Template!Q538</f>
        <v>0</v>
      </c>
    </row>
    <row r="536" customFormat="false" ht="15.75" hidden="false" customHeight="false" outlineLevel="0" collapsed="false">
      <c r="A536" s="6" t="n">
        <v>534</v>
      </c>
      <c r="B536" s="14" t="e">
        <f aca="false">join(",",G536,L536,Q536,V536,AA536,AF536,AK536)</f>
        <v>#NAME?</v>
      </c>
      <c r="C536" s="14" t="n">
        <f aca="false">IF(ISBLANK(Template!H539),, join("_",Template!H539:I539))</f>
        <v>0</v>
      </c>
      <c r="G536" s="14" t="e">
        <f aca="false">join(":",D536,E536,F536)</f>
        <v>#NAME?</v>
      </c>
      <c r="H536" s="14" t="n">
        <f aca="false">IF(ISBLANK(Template!K539),, join("_",Template!K539:L539))</f>
        <v>0</v>
      </c>
      <c r="J536" s="14" t="n">
        <f aca="false">Template!M539</f>
        <v>0</v>
      </c>
      <c r="L536" s="14" t="e">
        <f aca="false">join(":",I536,J536,K536)</f>
        <v>#NAME?</v>
      </c>
      <c r="M536" s="14" t="n">
        <f aca="false">IF(ISBLANK(Template!O539),, join("_",Template!O539:P539))</f>
        <v>0</v>
      </c>
      <c r="O536" s="14" t="n">
        <f aca="false">Template!Q539</f>
        <v>0</v>
      </c>
    </row>
    <row r="537" customFormat="false" ht="15.75" hidden="false" customHeight="false" outlineLevel="0" collapsed="false">
      <c r="A537" s="6" t="n">
        <v>535</v>
      </c>
      <c r="B537" s="14" t="e">
        <f aca="false">join(",",G537,L537,Q537,V537,AA537,AF537,AK537)</f>
        <v>#NAME?</v>
      </c>
      <c r="C537" s="14" t="n">
        <f aca="false">IF(ISBLANK(Template!H540),, join("_",Template!H540:I540))</f>
        <v>0</v>
      </c>
      <c r="G537" s="14" t="e">
        <f aca="false">join(":",D537,E537,F537)</f>
        <v>#NAME?</v>
      </c>
      <c r="H537" s="14" t="n">
        <f aca="false">IF(ISBLANK(Template!K540),, join("_",Template!K540:L540))</f>
        <v>0</v>
      </c>
      <c r="J537" s="14" t="n">
        <f aca="false">Template!M540</f>
        <v>0</v>
      </c>
      <c r="L537" s="14" t="e">
        <f aca="false">join(":",I537,J537,K537)</f>
        <v>#NAME?</v>
      </c>
      <c r="M537" s="14" t="n">
        <f aca="false">IF(ISBLANK(Template!O540),, join("_",Template!O540:P540))</f>
        <v>0</v>
      </c>
      <c r="O537" s="14" t="n">
        <f aca="false">Template!Q540</f>
        <v>0</v>
      </c>
    </row>
    <row r="538" customFormat="false" ht="15.75" hidden="false" customHeight="false" outlineLevel="0" collapsed="false">
      <c r="A538" s="6" t="n">
        <v>536</v>
      </c>
      <c r="B538" s="14" t="e">
        <f aca="false">join(",",G538,L538,Q538,V538,AA538,AF538,AK538)</f>
        <v>#NAME?</v>
      </c>
      <c r="C538" s="14" t="n">
        <f aca="false">IF(ISBLANK(Template!H541),, join("_",Template!H541:I541))</f>
        <v>0</v>
      </c>
      <c r="G538" s="14" t="e">
        <f aca="false">join(":",D538,E538,F538)</f>
        <v>#NAME?</v>
      </c>
      <c r="H538" s="14" t="n">
        <f aca="false">IF(ISBLANK(Template!K541),, join("_",Template!K541:L541))</f>
        <v>0</v>
      </c>
      <c r="J538" s="14" t="n">
        <f aca="false">Template!M541</f>
        <v>0</v>
      </c>
      <c r="L538" s="14" t="e">
        <f aca="false">join(":",I538,J538,K538)</f>
        <v>#NAME?</v>
      </c>
      <c r="M538" s="14" t="n">
        <f aca="false">IF(ISBLANK(Template!O541),, join("_",Template!O541:P541))</f>
        <v>0</v>
      </c>
      <c r="O538" s="14" t="n">
        <f aca="false">Template!Q541</f>
        <v>0</v>
      </c>
    </row>
    <row r="539" customFormat="false" ht="15.75" hidden="false" customHeight="false" outlineLevel="0" collapsed="false">
      <c r="A539" s="6" t="n">
        <v>537</v>
      </c>
      <c r="B539" s="14" t="e">
        <f aca="false">join(",",G539,L539,Q539,V539,AA539,AF539,AK539)</f>
        <v>#NAME?</v>
      </c>
      <c r="C539" s="14" t="n">
        <f aca="false">IF(ISBLANK(Template!H542),, join("_",Template!H542:I542))</f>
        <v>0</v>
      </c>
      <c r="G539" s="14" t="e">
        <f aca="false">join(":",D539,E539,F539)</f>
        <v>#NAME?</v>
      </c>
      <c r="H539" s="14" t="n">
        <f aca="false">IF(ISBLANK(Template!K542),, join("_",Template!K542:L542))</f>
        <v>0</v>
      </c>
      <c r="J539" s="14" t="n">
        <f aca="false">Template!M542</f>
        <v>0</v>
      </c>
      <c r="L539" s="14" t="e">
        <f aca="false">join(":",I539,J539,K539)</f>
        <v>#NAME?</v>
      </c>
      <c r="M539" s="14" t="n">
        <f aca="false">IF(ISBLANK(Template!O542),, join("_",Template!O542:P542))</f>
        <v>0</v>
      </c>
      <c r="O539" s="14" t="n">
        <f aca="false">Template!Q542</f>
        <v>0</v>
      </c>
    </row>
    <row r="540" customFormat="false" ht="15.75" hidden="false" customHeight="false" outlineLevel="0" collapsed="false">
      <c r="A540" s="6" t="n">
        <v>538</v>
      </c>
      <c r="B540" s="14" t="e">
        <f aca="false">join(",",G540,L540,Q540,V540,AA540,AF540,AK540)</f>
        <v>#NAME?</v>
      </c>
      <c r="C540" s="14" t="n">
        <f aca="false">IF(ISBLANK(Template!H543),, join("_",Template!H543:I543))</f>
        <v>0</v>
      </c>
      <c r="G540" s="14" t="e">
        <f aca="false">join(":",D540,E540,F540)</f>
        <v>#NAME?</v>
      </c>
      <c r="H540" s="14" t="n">
        <f aca="false">IF(ISBLANK(Template!K543),, join("_",Template!K543:L543))</f>
        <v>0</v>
      </c>
      <c r="J540" s="14" t="n">
        <f aca="false">Template!M543</f>
        <v>0</v>
      </c>
      <c r="L540" s="14" t="e">
        <f aca="false">join(":",I540,J540,K540)</f>
        <v>#NAME?</v>
      </c>
      <c r="M540" s="14" t="n">
        <f aca="false">IF(ISBLANK(Template!O543),, join("_",Template!O543:P543))</f>
        <v>0</v>
      </c>
      <c r="O540" s="14" t="n">
        <f aca="false">Template!Q543</f>
        <v>0</v>
      </c>
    </row>
    <row r="541" customFormat="false" ht="15.75" hidden="false" customHeight="false" outlineLevel="0" collapsed="false">
      <c r="A541" s="6" t="n">
        <v>539</v>
      </c>
      <c r="B541" s="14" t="e">
        <f aca="false">join(",",G541,L541,Q541,V541,AA541,AF541,AK541)</f>
        <v>#NAME?</v>
      </c>
      <c r="C541" s="14" t="n">
        <f aca="false">IF(ISBLANK(Template!H544),, join("_",Template!H544:I544))</f>
        <v>0</v>
      </c>
      <c r="G541" s="14" t="e">
        <f aca="false">join(":",D541,E541,F541)</f>
        <v>#NAME?</v>
      </c>
      <c r="H541" s="14" t="n">
        <f aca="false">IF(ISBLANK(Template!K544),, join("_",Template!K544:L544))</f>
        <v>0</v>
      </c>
      <c r="J541" s="14" t="n">
        <f aca="false">Template!M544</f>
        <v>0</v>
      </c>
      <c r="L541" s="14" t="e">
        <f aca="false">join(":",I541,J541,K541)</f>
        <v>#NAME?</v>
      </c>
      <c r="M541" s="14" t="n">
        <f aca="false">IF(ISBLANK(Template!O544),, join("_",Template!O544:P544))</f>
        <v>0</v>
      </c>
      <c r="O541" s="14" t="n">
        <f aca="false">Template!Q544</f>
        <v>0</v>
      </c>
    </row>
    <row r="542" customFormat="false" ht="15.75" hidden="false" customHeight="false" outlineLevel="0" collapsed="false">
      <c r="A542" s="6" t="n">
        <v>540</v>
      </c>
      <c r="B542" s="14" t="e">
        <f aca="false">join(",",G542,L542,Q542,V542,AA542,AF542,AK542)</f>
        <v>#NAME?</v>
      </c>
      <c r="C542" s="14" t="n">
        <f aca="false">IF(ISBLANK(Template!H545),, join("_",Template!H545:I545))</f>
        <v>0</v>
      </c>
      <c r="G542" s="14" t="e">
        <f aca="false">join(":",D542,E542,F542)</f>
        <v>#NAME?</v>
      </c>
      <c r="H542" s="14" t="n">
        <f aca="false">IF(ISBLANK(Template!K545),, join("_",Template!K545:L545))</f>
        <v>0</v>
      </c>
      <c r="J542" s="14" t="n">
        <f aca="false">Template!M545</f>
        <v>0</v>
      </c>
      <c r="L542" s="14" t="e">
        <f aca="false">join(":",I542,J542,K542)</f>
        <v>#NAME?</v>
      </c>
      <c r="M542" s="14" t="n">
        <f aca="false">IF(ISBLANK(Template!O545),, join("_",Template!O545:P545))</f>
        <v>0</v>
      </c>
      <c r="O542" s="14" t="n">
        <f aca="false">Template!Q545</f>
        <v>0</v>
      </c>
    </row>
    <row r="543" customFormat="false" ht="15.75" hidden="false" customHeight="false" outlineLevel="0" collapsed="false">
      <c r="A543" s="6" t="n">
        <v>541</v>
      </c>
      <c r="B543" s="14" t="e">
        <f aca="false">join(",",G543,L543,Q543,V543,AA543,AF543,AK543)</f>
        <v>#NAME?</v>
      </c>
      <c r="C543" s="14" t="n">
        <f aca="false">IF(ISBLANK(Template!H546),, join("_",Template!H546:I546))</f>
        <v>0</v>
      </c>
      <c r="G543" s="14" t="e">
        <f aca="false">join(":",D543,E543,F543)</f>
        <v>#NAME?</v>
      </c>
      <c r="H543" s="14" t="n">
        <f aca="false">IF(ISBLANK(Template!K546),, join("_",Template!K546:L546))</f>
        <v>0</v>
      </c>
      <c r="J543" s="14" t="n">
        <f aca="false">Template!M546</f>
        <v>0</v>
      </c>
      <c r="L543" s="14" t="e">
        <f aca="false">join(":",I543,J543,K543)</f>
        <v>#NAME?</v>
      </c>
      <c r="M543" s="14" t="n">
        <f aca="false">IF(ISBLANK(Template!O546),, join("_",Template!O546:P546))</f>
        <v>0</v>
      </c>
      <c r="O543" s="14" t="n">
        <f aca="false">Template!Q546</f>
        <v>0</v>
      </c>
    </row>
    <row r="544" customFormat="false" ht="15.75" hidden="false" customHeight="false" outlineLevel="0" collapsed="false">
      <c r="A544" s="6" t="n">
        <v>542</v>
      </c>
      <c r="B544" s="14" t="e">
        <f aca="false">join(",",G544,L544,Q544,V544,AA544,AF544,AK544)</f>
        <v>#NAME?</v>
      </c>
      <c r="C544" s="14" t="n">
        <f aca="false">IF(ISBLANK(Template!H547),, join("_",Template!H547:I547))</f>
        <v>0</v>
      </c>
      <c r="G544" s="14" t="e">
        <f aca="false">join(":",D544,E544,F544)</f>
        <v>#NAME?</v>
      </c>
      <c r="H544" s="14" t="n">
        <f aca="false">IF(ISBLANK(Template!K547),, join("_",Template!K547:L547))</f>
        <v>0</v>
      </c>
      <c r="J544" s="14" t="n">
        <f aca="false">Template!M547</f>
        <v>0</v>
      </c>
      <c r="L544" s="14" t="e">
        <f aca="false">join(":",I544,J544,K544)</f>
        <v>#NAME?</v>
      </c>
      <c r="M544" s="14" t="n">
        <f aca="false">IF(ISBLANK(Template!O547),, join("_",Template!O547:P547))</f>
        <v>0</v>
      </c>
      <c r="O544" s="14" t="n">
        <f aca="false">Template!Q547</f>
        <v>0</v>
      </c>
    </row>
    <row r="545" customFormat="false" ht="15.75" hidden="false" customHeight="false" outlineLevel="0" collapsed="false">
      <c r="A545" s="6" t="n">
        <v>543</v>
      </c>
      <c r="B545" s="14" t="e">
        <f aca="false">join(",",G545,L545,Q545,V545,AA545,AF545,AK545)</f>
        <v>#NAME?</v>
      </c>
      <c r="C545" s="14" t="n">
        <f aca="false">IF(ISBLANK(Template!H548),, join("_",Template!H548:I548))</f>
        <v>0</v>
      </c>
      <c r="G545" s="14" t="e">
        <f aca="false">join(":",D545,E545,F545)</f>
        <v>#NAME?</v>
      </c>
      <c r="H545" s="14" t="n">
        <f aca="false">IF(ISBLANK(Template!K548),, join("_",Template!K548:L548))</f>
        <v>0</v>
      </c>
      <c r="J545" s="14" t="n">
        <f aca="false">Template!M548</f>
        <v>0</v>
      </c>
      <c r="L545" s="14" t="e">
        <f aca="false">join(":",I545,J545,K545)</f>
        <v>#NAME?</v>
      </c>
      <c r="M545" s="14" t="n">
        <f aca="false">IF(ISBLANK(Template!O548),, join("_",Template!O548:P548))</f>
        <v>0</v>
      </c>
      <c r="O545" s="14" t="n">
        <f aca="false">Template!Q548</f>
        <v>0</v>
      </c>
    </row>
    <row r="546" customFormat="false" ht="15.75" hidden="false" customHeight="false" outlineLevel="0" collapsed="false">
      <c r="A546" s="6" t="n">
        <v>544</v>
      </c>
      <c r="B546" s="14" t="e">
        <f aca="false">join(",",G546,L546,Q546,V546,AA546,AF546,AK546)</f>
        <v>#NAME?</v>
      </c>
      <c r="C546" s="14" t="n">
        <f aca="false">IF(ISBLANK(Template!H549),, join("_",Template!H549:I549))</f>
        <v>0</v>
      </c>
      <c r="G546" s="14" t="e">
        <f aca="false">join(":",D546,E546,F546)</f>
        <v>#NAME?</v>
      </c>
      <c r="H546" s="14" t="n">
        <f aca="false">IF(ISBLANK(Template!K549),, join("_",Template!K549:L549))</f>
        <v>0</v>
      </c>
      <c r="J546" s="14" t="n">
        <f aca="false">Template!M549</f>
        <v>0</v>
      </c>
      <c r="L546" s="14" t="e">
        <f aca="false">join(":",I546,J546,K546)</f>
        <v>#NAME?</v>
      </c>
      <c r="M546" s="14" t="n">
        <f aca="false">IF(ISBLANK(Template!O549),, join("_",Template!O549:P549))</f>
        <v>0</v>
      </c>
      <c r="O546" s="14" t="n">
        <f aca="false">Template!Q549</f>
        <v>0</v>
      </c>
    </row>
    <row r="547" customFormat="false" ht="15.75" hidden="false" customHeight="false" outlineLevel="0" collapsed="false">
      <c r="A547" s="6" t="n">
        <v>545</v>
      </c>
      <c r="B547" s="14" t="e">
        <f aca="false">join(",",G547,L547,Q547,V547,AA547,AF547,AK547)</f>
        <v>#NAME?</v>
      </c>
      <c r="C547" s="14" t="n">
        <f aca="false">IF(ISBLANK(Template!H550),, join("_",Template!H550:I550))</f>
        <v>0</v>
      </c>
      <c r="G547" s="14" t="e">
        <f aca="false">join(":",D547,E547,F547)</f>
        <v>#NAME?</v>
      </c>
      <c r="H547" s="14" t="n">
        <f aca="false">IF(ISBLANK(Template!K550),, join("_",Template!K550:L550))</f>
        <v>0</v>
      </c>
      <c r="J547" s="14" t="n">
        <f aca="false">Template!M550</f>
        <v>0</v>
      </c>
      <c r="L547" s="14" t="e">
        <f aca="false">join(":",I547,J547,K547)</f>
        <v>#NAME?</v>
      </c>
      <c r="M547" s="14" t="n">
        <f aca="false">IF(ISBLANK(Template!O550),, join("_",Template!O550:P550))</f>
        <v>0</v>
      </c>
      <c r="O547" s="14" t="n">
        <f aca="false">Template!Q550</f>
        <v>0</v>
      </c>
    </row>
    <row r="548" customFormat="false" ht="15.75" hidden="false" customHeight="false" outlineLevel="0" collapsed="false">
      <c r="A548" s="6" t="n">
        <v>546</v>
      </c>
      <c r="B548" s="14" t="e">
        <f aca="false">join(",",G548,L548,Q548,V548,AA548,AF548,AK548)</f>
        <v>#NAME?</v>
      </c>
      <c r="C548" s="14" t="n">
        <f aca="false">IF(ISBLANK(Template!H551),, join("_",Template!H551:I551))</f>
        <v>0</v>
      </c>
      <c r="G548" s="14" t="e">
        <f aca="false">join(":",D548,E548,F548)</f>
        <v>#NAME?</v>
      </c>
      <c r="H548" s="14" t="n">
        <f aca="false">IF(ISBLANK(Template!K551),, join("_",Template!K551:L551))</f>
        <v>0</v>
      </c>
      <c r="J548" s="14" t="n">
        <f aca="false">Template!M551</f>
        <v>0</v>
      </c>
      <c r="L548" s="14" t="e">
        <f aca="false">join(":",I548,J548,K548)</f>
        <v>#NAME?</v>
      </c>
      <c r="M548" s="14" t="n">
        <f aca="false">IF(ISBLANK(Template!O551),, join("_",Template!O551:P551))</f>
        <v>0</v>
      </c>
      <c r="O548" s="14" t="n">
        <f aca="false">Template!Q551</f>
        <v>0</v>
      </c>
    </row>
    <row r="549" customFormat="false" ht="15.75" hidden="false" customHeight="false" outlineLevel="0" collapsed="false">
      <c r="A549" s="6" t="n">
        <v>547</v>
      </c>
      <c r="B549" s="14" t="e">
        <f aca="false">join(",",G549,L549,Q549,V549,AA549,AF549,AK549)</f>
        <v>#NAME?</v>
      </c>
      <c r="C549" s="14" t="n">
        <f aca="false">IF(ISBLANK(Template!H552),, join("_",Template!H552:I552))</f>
        <v>0</v>
      </c>
      <c r="G549" s="14" t="e">
        <f aca="false">join(":",D549,E549,F549)</f>
        <v>#NAME?</v>
      </c>
      <c r="H549" s="14" t="n">
        <f aca="false">IF(ISBLANK(Template!K552),, join("_",Template!K552:L552))</f>
        <v>0</v>
      </c>
      <c r="J549" s="14" t="n">
        <f aca="false">Template!M552</f>
        <v>0</v>
      </c>
      <c r="L549" s="14" t="e">
        <f aca="false">join(":",I549,J549,K549)</f>
        <v>#NAME?</v>
      </c>
      <c r="M549" s="14" t="n">
        <f aca="false">IF(ISBLANK(Template!O552),, join("_",Template!O552:P552))</f>
        <v>0</v>
      </c>
      <c r="O549" s="14" t="n">
        <f aca="false">Template!Q552</f>
        <v>0</v>
      </c>
    </row>
    <row r="550" customFormat="false" ht="15.75" hidden="false" customHeight="false" outlineLevel="0" collapsed="false">
      <c r="A550" s="6" t="n">
        <v>548</v>
      </c>
      <c r="B550" s="14" t="e">
        <f aca="false">join(",",G550,L550,Q550,V550,AA550,AF550,AK550)</f>
        <v>#NAME?</v>
      </c>
      <c r="C550" s="14" t="n">
        <f aca="false">IF(ISBLANK(Template!H553),, join("_",Template!H553:I553))</f>
        <v>0</v>
      </c>
      <c r="G550" s="14" t="e">
        <f aca="false">join(":",D550,E550,F550)</f>
        <v>#NAME?</v>
      </c>
      <c r="H550" s="14" t="n">
        <f aca="false">IF(ISBLANK(Template!K553),, join("_",Template!K553:L553))</f>
        <v>0</v>
      </c>
      <c r="J550" s="14" t="n">
        <f aca="false">Template!M553</f>
        <v>0</v>
      </c>
      <c r="L550" s="14" t="e">
        <f aca="false">join(":",I550,J550,K550)</f>
        <v>#NAME?</v>
      </c>
      <c r="M550" s="14" t="n">
        <f aca="false">IF(ISBLANK(Template!O553),, join("_",Template!O553:P553))</f>
        <v>0</v>
      </c>
      <c r="O550" s="14" t="n">
        <f aca="false">Template!Q553</f>
        <v>0</v>
      </c>
    </row>
    <row r="551" customFormat="false" ht="15.75" hidden="false" customHeight="false" outlineLevel="0" collapsed="false">
      <c r="A551" s="6" t="n">
        <v>549</v>
      </c>
      <c r="B551" s="14" t="e">
        <f aca="false">join(",",G551,L551,Q551,V551,AA551,AF551,AK551)</f>
        <v>#NAME?</v>
      </c>
      <c r="C551" s="14" t="n">
        <f aca="false">IF(ISBLANK(Template!H554),, join("_",Template!H554:I554))</f>
        <v>0</v>
      </c>
      <c r="G551" s="14" t="e">
        <f aca="false">join(":",D551,E551,F551)</f>
        <v>#NAME?</v>
      </c>
      <c r="H551" s="14" t="n">
        <f aca="false">IF(ISBLANK(Template!K554),, join("_",Template!K554:L554))</f>
        <v>0</v>
      </c>
      <c r="J551" s="14" t="n">
        <f aca="false">Template!M554</f>
        <v>0</v>
      </c>
      <c r="L551" s="14" t="e">
        <f aca="false">join(":",I551,J551,K551)</f>
        <v>#NAME?</v>
      </c>
      <c r="M551" s="14" t="n">
        <f aca="false">IF(ISBLANK(Template!O554),, join("_",Template!O554:P554))</f>
        <v>0</v>
      </c>
      <c r="O551" s="14" t="n">
        <f aca="false">Template!Q554</f>
        <v>0</v>
      </c>
    </row>
    <row r="552" customFormat="false" ht="15.75" hidden="false" customHeight="false" outlineLevel="0" collapsed="false">
      <c r="A552" s="6" t="n">
        <v>550</v>
      </c>
      <c r="B552" s="14" t="e">
        <f aca="false">join(",",G552,L552,Q552,V552,AA552,AF552,AK552)</f>
        <v>#NAME?</v>
      </c>
      <c r="C552" s="14" t="n">
        <f aca="false">IF(ISBLANK(Template!H555),, join("_",Template!H555:I555))</f>
        <v>0</v>
      </c>
      <c r="G552" s="14" t="e">
        <f aca="false">join(":",D552,E552,F552)</f>
        <v>#NAME?</v>
      </c>
      <c r="H552" s="14" t="n">
        <f aca="false">IF(ISBLANK(Template!K555),, join("_",Template!K555:L555))</f>
        <v>0</v>
      </c>
      <c r="J552" s="14" t="n">
        <f aca="false">Template!M555</f>
        <v>0</v>
      </c>
      <c r="L552" s="14" t="e">
        <f aca="false">join(":",I552,J552,K552)</f>
        <v>#NAME?</v>
      </c>
      <c r="M552" s="14" t="n">
        <f aca="false">IF(ISBLANK(Template!O555),, join("_",Template!O555:P555))</f>
        <v>0</v>
      </c>
      <c r="O552" s="14" t="n">
        <f aca="false">Template!Q555</f>
        <v>0</v>
      </c>
    </row>
    <row r="553" customFormat="false" ht="15.75" hidden="false" customHeight="false" outlineLevel="0" collapsed="false">
      <c r="A553" s="6" t="n">
        <v>551</v>
      </c>
      <c r="B553" s="14" t="e">
        <f aca="false">join(",",G553,L553,Q553,V553,AA553,AF553,AK553)</f>
        <v>#NAME?</v>
      </c>
      <c r="C553" s="14" t="n">
        <f aca="false">IF(ISBLANK(Template!H556),, join("_",Template!H556:I556))</f>
        <v>0</v>
      </c>
      <c r="G553" s="14" t="e">
        <f aca="false">join(":",D553,E553,F553)</f>
        <v>#NAME?</v>
      </c>
      <c r="H553" s="14" t="n">
        <f aca="false">IF(ISBLANK(Template!K556),, join("_",Template!K556:L556))</f>
        <v>0</v>
      </c>
      <c r="J553" s="14" t="n">
        <f aca="false">Template!M556</f>
        <v>0</v>
      </c>
      <c r="L553" s="14" t="e">
        <f aca="false">join(":",I553,J553,K553)</f>
        <v>#NAME?</v>
      </c>
      <c r="M553" s="14" t="n">
        <f aca="false">IF(ISBLANK(Template!O556),, join("_",Template!O556:P556))</f>
        <v>0</v>
      </c>
      <c r="O553" s="14" t="n">
        <f aca="false">Template!Q556</f>
        <v>0</v>
      </c>
    </row>
    <row r="554" customFormat="false" ht="15.75" hidden="false" customHeight="false" outlineLevel="0" collapsed="false">
      <c r="A554" s="6" t="n">
        <v>552</v>
      </c>
      <c r="B554" s="14" t="e">
        <f aca="false">join(",",G554,L554,Q554,V554,AA554,AF554,AK554)</f>
        <v>#NAME?</v>
      </c>
      <c r="C554" s="14" t="n">
        <f aca="false">IF(ISBLANK(Template!H557),, join("_",Template!H557:I557))</f>
        <v>0</v>
      </c>
      <c r="G554" s="14" t="e">
        <f aca="false">join(":",D554,E554,F554)</f>
        <v>#NAME?</v>
      </c>
      <c r="H554" s="14" t="n">
        <f aca="false">IF(ISBLANK(Template!K557),, join("_",Template!K557:L557))</f>
        <v>0</v>
      </c>
      <c r="J554" s="14" t="n">
        <f aca="false">Template!M557</f>
        <v>0</v>
      </c>
      <c r="L554" s="14" t="e">
        <f aca="false">join(":",I554,J554,K554)</f>
        <v>#NAME?</v>
      </c>
      <c r="M554" s="14" t="n">
        <f aca="false">IF(ISBLANK(Template!O557),, join("_",Template!O557:P557))</f>
        <v>0</v>
      </c>
      <c r="O554" s="14" t="n">
        <f aca="false">Template!Q557</f>
        <v>0</v>
      </c>
    </row>
    <row r="555" customFormat="false" ht="15.75" hidden="false" customHeight="false" outlineLevel="0" collapsed="false">
      <c r="A555" s="6" t="n">
        <v>553</v>
      </c>
      <c r="B555" s="14" t="e">
        <f aca="false">join(",",G555,L555,Q555,V555,AA555,AF555,AK555)</f>
        <v>#NAME?</v>
      </c>
      <c r="C555" s="14" t="n">
        <f aca="false">IF(ISBLANK(Template!H558),, join("_",Template!H558:I558))</f>
        <v>0</v>
      </c>
      <c r="G555" s="14" t="e">
        <f aca="false">join(":",D555,E555,F555)</f>
        <v>#NAME?</v>
      </c>
      <c r="H555" s="14" t="n">
        <f aca="false">IF(ISBLANK(Template!K558),, join("_",Template!K558:L558))</f>
        <v>0</v>
      </c>
      <c r="J555" s="14" t="n">
        <f aca="false">Template!M558</f>
        <v>0</v>
      </c>
      <c r="L555" s="14" t="e">
        <f aca="false">join(":",I555,J555,K555)</f>
        <v>#NAME?</v>
      </c>
      <c r="M555" s="14" t="n">
        <f aca="false">IF(ISBLANK(Template!O558),, join("_",Template!O558:P558))</f>
        <v>0</v>
      </c>
      <c r="O555" s="14" t="n">
        <f aca="false">Template!Q558</f>
        <v>0</v>
      </c>
    </row>
    <row r="556" customFormat="false" ht="15.75" hidden="false" customHeight="false" outlineLevel="0" collapsed="false">
      <c r="A556" s="6" t="n">
        <v>554</v>
      </c>
      <c r="B556" s="14" t="e">
        <f aca="false">join(",",G556,L556,Q556,V556,AA556,AF556,AK556)</f>
        <v>#NAME?</v>
      </c>
      <c r="C556" s="14" t="n">
        <f aca="false">IF(ISBLANK(Template!H559),, join("_",Template!H559:I559))</f>
        <v>0</v>
      </c>
      <c r="G556" s="14" t="e">
        <f aca="false">join(":",D556,E556,F556)</f>
        <v>#NAME?</v>
      </c>
      <c r="H556" s="14" t="n">
        <f aca="false">IF(ISBLANK(Template!K559),, join("_",Template!K559:L559))</f>
        <v>0</v>
      </c>
      <c r="J556" s="14" t="n">
        <f aca="false">Template!M559</f>
        <v>0</v>
      </c>
      <c r="L556" s="14" t="e">
        <f aca="false">join(":",I556,J556,K556)</f>
        <v>#NAME?</v>
      </c>
      <c r="M556" s="14" t="n">
        <f aca="false">IF(ISBLANK(Template!O559),, join("_",Template!O559:P559))</f>
        <v>0</v>
      </c>
      <c r="O556" s="14" t="n">
        <f aca="false">Template!Q559</f>
        <v>0</v>
      </c>
    </row>
    <row r="557" customFormat="false" ht="15.75" hidden="false" customHeight="false" outlineLevel="0" collapsed="false">
      <c r="A557" s="6" t="n">
        <v>555</v>
      </c>
      <c r="B557" s="14" t="e">
        <f aca="false">join(",",G557,L557,Q557,V557,AA557,AF557,AK557)</f>
        <v>#NAME?</v>
      </c>
      <c r="C557" s="14" t="n">
        <f aca="false">IF(ISBLANK(Template!H560),, join("_",Template!H560:I560))</f>
        <v>0</v>
      </c>
      <c r="G557" s="14" t="e">
        <f aca="false">join(":",D557,E557,F557)</f>
        <v>#NAME?</v>
      </c>
      <c r="H557" s="14" t="n">
        <f aca="false">IF(ISBLANK(Template!K560),, join("_",Template!K560:L560))</f>
        <v>0</v>
      </c>
      <c r="J557" s="14" t="n">
        <f aca="false">Template!M560</f>
        <v>0</v>
      </c>
      <c r="L557" s="14" t="e">
        <f aca="false">join(":",I557,J557,K557)</f>
        <v>#NAME?</v>
      </c>
      <c r="M557" s="14" t="n">
        <f aca="false">IF(ISBLANK(Template!O560),, join("_",Template!O560:P560))</f>
        <v>0</v>
      </c>
      <c r="O557" s="14" t="n">
        <f aca="false">Template!Q560</f>
        <v>0</v>
      </c>
    </row>
    <row r="558" customFormat="false" ht="15.75" hidden="false" customHeight="false" outlineLevel="0" collapsed="false">
      <c r="A558" s="6" t="n">
        <v>556</v>
      </c>
      <c r="B558" s="14" t="e">
        <f aca="false">join(",",G558,L558,Q558,V558,AA558,AF558,AK558)</f>
        <v>#NAME?</v>
      </c>
      <c r="C558" s="14" t="n">
        <f aca="false">IF(ISBLANK(Template!H561),, join("_",Template!H561:I561))</f>
        <v>0</v>
      </c>
      <c r="G558" s="14" t="e">
        <f aca="false">join(":",D558,E558,F558)</f>
        <v>#NAME?</v>
      </c>
      <c r="H558" s="14" t="n">
        <f aca="false">IF(ISBLANK(Template!K561),, join("_",Template!K561:L561))</f>
        <v>0</v>
      </c>
      <c r="J558" s="14" t="n">
        <f aca="false">Template!M561</f>
        <v>0</v>
      </c>
      <c r="L558" s="14" t="e">
        <f aca="false">join(":",I558,J558,K558)</f>
        <v>#NAME?</v>
      </c>
      <c r="M558" s="14" t="n">
        <f aca="false">IF(ISBLANK(Template!O561),, join("_",Template!O561:P561))</f>
        <v>0</v>
      </c>
      <c r="O558" s="14" t="n">
        <f aca="false">Template!Q561</f>
        <v>0</v>
      </c>
    </row>
    <row r="559" customFormat="false" ht="15.75" hidden="false" customHeight="false" outlineLevel="0" collapsed="false">
      <c r="A559" s="6" t="n">
        <v>557</v>
      </c>
      <c r="B559" s="14" t="e">
        <f aca="false">join(",",G559,L559,Q559,V559,AA559,AF559,AK559)</f>
        <v>#NAME?</v>
      </c>
      <c r="C559" s="14" t="n">
        <f aca="false">IF(ISBLANK(Template!H562),, join("_",Template!H562:I562))</f>
        <v>0</v>
      </c>
      <c r="G559" s="14" t="e">
        <f aca="false">join(":",D559,E559,F559)</f>
        <v>#NAME?</v>
      </c>
      <c r="H559" s="14" t="n">
        <f aca="false">IF(ISBLANK(Template!K562),, join("_",Template!K562:L562))</f>
        <v>0</v>
      </c>
      <c r="J559" s="14" t="n">
        <f aca="false">Template!M562</f>
        <v>0</v>
      </c>
      <c r="L559" s="14" t="e">
        <f aca="false">join(":",I559,J559,K559)</f>
        <v>#NAME?</v>
      </c>
      <c r="M559" s="14" t="n">
        <f aca="false">IF(ISBLANK(Template!O562),, join("_",Template!O562:P562))</f>
        <v>0</v>
      </c>
      <c r="O559" s="14" t="n">
        <f aca="false">Template!Q562</f>
        <v>0</v>
      </c>
    </row>
    <row r="560" customFormat="false" ht="15.75" hidden="false" customHeight="false" outlineLevel="0" collapsed="false">
      <c r="A560" s="6" t="n">
        <v>558</v>
      </c>
      <c r="B560" s="14" t="e">
        <f aca="false">join(",",G560,L560,Q560,V560,AA560,AF560,AK560)</f>
        <v>#NAME?</v>
      </c>
      <c r="C560" s="14" t="n">
        <f aca="false">IF(ISBLANK(Template!H563),, join("_",Template!H563:I563))</f>
        <v>0</v>
      </c>
      <c r="G560" s="14" t="e">
        <f aca="false">join(":",D560,E560,F560)</f>
        <v>#NAME?</v>
      </c>
      <c r="H560" s="14" t="n">
        <f aca="false">IF(ISBLANK(Template!K563),, join("_",Template!K563:L563))</f>
        <v>0</v>
      </c>
      <c r="J560" s="14" t="n">
        <f aca="false">Template!M563</f>
        <v>0</v>
      </c>
      <c r="L560" s="14" t="e">
        <f aca="false">join(":",I560,J560,K560)</f>
        <v>#NAME?</v>
      </c>
      <c r="M560" s="14" t="n">
        <f aca="false">IF(ISBLANK(Template!O563),, join("_",Template!O563:P563))</f>
        <v>0</v>
      </c>
      <c r="O560" s="14" t="n">
        <f aca="false">Template!Q563</f>
        <v>0</v>
      </c>
    </row>
    <row r="561" customFormat="false" ht="15.75" hidden="false" customHeight="false" outlineLevel="0" collapsed="false">
      <c r="A561" s="6" t="n">
        <v>559</v>
      </c>
      <c r="B561" s="14" t="e">
        <f aca="false">join(",",G561,L561,Q561,V561,AA561,AF561,AK561)</f>
        <v>#NAME?</v>
      </c>
      <c r="C561" s="14" t="n">
        <f aca="false">IF(ISBLANK(Template!H564),, join("_",Template!H564:I564))</f>
        <v>0</v>
      </c>
      <c r="G561" s="14" t="e">
        <f aca="false">join(":",D561,E561,F561)</f>
        <v>#NAME?</v>
      </c>
      <c r="H561" s="14" t="n">
        <f aca="false">IF(ISBLANK(Template!K564),, join("_",Template!K564:L564))</f>
        <v>0</v>
      </c>
      <c r="J561" s="14" t="n">
        <f aca="false">Template!M564</f>
        <v>0</v>
      </c>
      <c r="L561" s="14" t="e">
        <f aca="false">join(":",I561,J561,K561)</f>
        <v>#NAME?</v>
      </c>
      <c r="M561" s="14" t="n">
        <f aca="false">IF(ISBLANK(Template!O564),, join("_",Template!O564:P564))</f>
        <v>0</v>
      </c>
      <c r="O561" s="14" t="n">
        <f aca="false">Template!Q564</f>
        <v>0</v>
      </c>
    </row>
    <row r="562" customFormat="false" ht="15.75" hidden="false" customHeight="false" outlineLevel="0" collapsed="false">
      <c r="A562" s="6" t="n">
        <v>560</v>
      </c>
      <c r="B562" s="14" t="e">
        <f aca="false">join(",",G562,L562,Q562,V562,AA562,AF562,AK562)</f>
        <v>#NAME?</v>
      </c>
      <c r="C562" s="14" t="n">
        <f aca="false">IF(ISBLANK(Template!H565),, join("_",Template!H565:I565))</f>
        <v>0</v>
      </c>
      <c r="G562" s="14" t="e">
        <f aca="false">join(":",D562,E562,F562)</f>
        <v>#NAME?</v>
      </c>
      <c r="H562" s="14" t="n">
        <f aca="false">IF(ISBLANK(Template!K565),, join("_",Template!K565:L565))</f>
        <v>0</v>
      </c>
      <c r="J562" s="14" t="n">
        <f aca="false">Template!M565</f>
        <v>0</v>
      </c>
      <c r="L562" s="14" t="e">
        <f aca="false">join(":",I562,J562,K562)</f>
        <v>#NAME?</v>
      </c>
      <c r="M562" s="14" t="n">
        <f aca="false">IF(ISBLANK(Template!O565),, join("_",Template!O565:P565))</f>
        <v>0</v>
      </c>
      <c r="O562" s="14" t="n">
        <f aca="false">Template!Q565</f>
        <v>0</v>
      </c>
    </row>
    <row r="563" customFormat="false" ht="15.75" hidden="false" customHeight="false" outlineLevel="0" collapsed="false">
      <c r="A563" s="6" t="n">
        <v>561</v>
      </c>
      <c r="B563" s="14" t="e">
        <f aca="false">join(",",G563,L563,Q563,V563,AA563,AF563,AK563)</f>
        <v>#NAME?</v>
      </c>
      <c r="C563" s="14" t="n">
        <f aca="false">IF(ISBLANK(Template!H566),, join("_",Template!H566:I566))</f>
        <v>0</v>
      </c>
      <c r="G563" s="14" t="e">
        <f aca="false">join(":",D563,E563,F563)</f>
        <v>#NAME?</v>
      </c>
      <c r="H563" s="14" t="n">
        <f aca="false">IF(ISBLANK(Template!K566),, join("_",Template!K566:L566))</f>
        <v>0</v>
      </c>
      <c r="J563" s="14" t="n">
        <f aca="false">Template!M566</f>
        <v>0</v>
      </c>
      <c r="L563" s="14" t="e">
        <f aca="false">join(":",I563,J563,K563)</f>
        <v>#NAME?</v>
      </c>
      <c r="M563" s="14" t="n">
        <f aca="false">IF(ISBLANK(Template!O566),, join("_",Template!O566:P566))</f>
        <v>0</v>
      </c>
      <c r="O563" s="14" t="n">
        <f aca="false">Template!Q566</f>
        <v>0</v>
      </c>
    </row>
    <row r="564" customFormat="false" ht="15.75" hidden="false" customHeight="false" outlineLevel="0" collapsed="false">
      <c r="A564" s="6" t="n">
        <v>562</v>
      </c>
      <c r="B564" s="14" t="e">
        <f aca="false">join(",",G564,L564,Q564,V564,AA564,AF564,AK564)</f>
        <v>#NAME?</v>
      </c>
      <c r="C564" s="14" t="n">
        <f aca="false">IF(ISBLANK(Template!H567),, join("_",Template!H567:I567))</f>
        <v>0</v>
      </c>
      <c r="G564" s="14" t="e">
        <f aca="false">join(":",D564,E564,F564)</f>
        <v>#NAME?</v>
      </c>
      <c r="H564" s="14" t="n">
        <f aca="false">IF(ISBLANK(Template!K567),, join("_",Template!K567:L567))</f>
        <v>0</v>
      </c>
      <c r="J564" s="14" t="n">
        <f aca="false">Template!M567</f>
        <v>0</v>
      </c>
      <c r="L564" s="14" t="e">
        <f aca="false">join(":",I564,J564,K564)</f>
        <v>#NAME?</v>
      </c>
      <c r="M564" s="14" t="n">
        <f aca="false">IF(ISBLANK(Template!O567),, join("_",Template!O567:P567))</f>
        <v>0</v>
      </c>
      <c r="O564" s="14" t="n">
        <f aca="false">Template!Q567</f>
        <v>0</v>
      </c>
    </row>
    <row r="565" customFormat="false" ht="15.75" hidden="false" customHeight="false" outlineLevel="0" collapsed="false">
      <c r="A565" s="6" t="n">
        <v>563</v>
      </c>
      <c r="B565" s="14" t="e">
        <f aca="false">join(",",G565,L565,Q565,V565,AA565,AF565,AK565)</f>
        <v>#NAME?</v>
      </c>
      <c r="C565" s="14" t="n">
        <f aca="false">IF(ISBLANK(Template!H568),, join("_",Template!H568:I568))</f>
        <v>0</v>
      </c>
      <c r="G565" s="14" t="e">
        <f aca="false">join(":",D565,E565,F565)</f>
        <v>#NAME?</v>
      </c>
      <c r="H565" s="14" t="n">
        <f aca="false">IF(ISBLANK(Template!K568),, join("_",Template!K568:L568))</f>
        <v>0</v>
      </c>
      <c r="J565" s="14" t="n">
        <f aca="false">Template!M568</f>
        <v>0</v>
      </c>
      <c r="L565" s="14" t="e">
        <f aca="false">join(":",I565,J565,K565)</f>
        <v>#NAME?</v>
      </c>
      <c r="M565" s="14" t="n">
        <f aca="false">IF(ISBLANK(Template!O568),, join("_",Template!O568:P568))</f>
        <v>0</v>
      </c>
      <c r="O565" s="14" t="n">
        <f aca="false">Template!Q568</f>
        <v>0</v>
      </c>
    </row>
    <row r="566" customFormat="false" ht="15.75" hidden="false" customHeight="false" outlineLevel="0" collapsed="false">
      <c r="A566" s="6" t="n">
        <v>564</v>
      </c>
      <c r="B566" s="14" t="e">
        <f aca="false">join(",",G566,L566,Q566,V566,AA566,AF566,AK566)</f>
        <v>#NAME?</v>
      </c>
      <c r="C566" s="14" t="n">
        <f aca="false">IF(ISBLANK(Template!H569),, join("_",Template!H569:I569))</f>
        <v>0</v>
      </c>
      <c r="G566" s="14" t="e">
        <f aca="false">join(":",D566,E566,F566)</f>
        <v>#NAME?</v>
      </c>
      <c r="H566" s="14" t="n">
        <f aca="false">IF(ISBLANK(Template!K569),, join("_",Template!K569:L569))</f>
        <v>0</v>
      </c>
      <c r="J566" s="14" t="n">
        <f aca="false">Template!M569</f>
        <v>0</v>
      </c>
      <c r="L566" s="14" t="e">
        <f aca="false">join(":",I566,J566,K566)</f>
        <v>#NAME?</v>
      </c>
      <c r="M566" s="14" t="n">
        <f aca="false">IF(ISBLANK(Template!O569),, join("_",Template!O569:P569))</f>
        <v>0</v>
      </c>
      <c r="O566" s="14" t="n">
        <f aca="false">Template!Q569</f>
        <v>0</v>
      </c>
    </row>
    <row r="567" customFormat="false" ht="15.75" hidden="false" customHeight="false" outlineLevel="0" collapsed="false">
      <c r="A567" s="6" t="n">
        <v>565</v>
      </c>
      <c r="B567" s="14" t="e">
        <f aca="false">join(",",G567,L567,Q567,V567,AA567,AF567,AK567)</f>
        <v>#NAME?</v>
      </c>
      <c r="C567" s="14" t="n">
        <f aca="false">IF(ISBLANK(Template!H570),, join("_",Template!H570:I570))</f>
        <v>0</v>
      </c>
      <c r="G567" s="14" t="e">
        <f aca="false">join(":",D567,E567,F567)</f>
        <v>#NAME?</v>
      </c>
      <c r="H567" s="14" t="n">
        <f aca="false">IF(ISBLANK(Template!K570),, join("_",Template!K570:L570))</f>
        <v>0</v>
      </c>
      <c r="J567" s="14" t="n">
        <f aca="false">Template!M570</f>
        <v>0</v>
      </c>
      <c r="L567" s="14" t="e">
        <f aca="false">join(":",I567,J567,K567)</f>
        <v>#NAME?</v>
      </c>
      <c r="M567" s="14" t="n">
        <f aca="false">IF(ISBLANK(Template!O570),, join("_",Template!O570:P570))</f>
        <v>0</v>
      </c>
      <c r="O567" s="14" t="n">
        <f aca="false">Template!Q570</f>
        <v>0</v>
      </c>
    </row>
    <row r="568" customFormat="false" ht="15.75" hidden="false" customHeight="false" outlineLevel="0" collapsed="false">
      <c r="A568" s="6" t="n">
        <v>566</v>
      </c>
      <c r="B568" s="14" t="e">
        <f aca="false">join(",",G568,L568,Q568,V568,AA568,AF568,AK568)</f>
        <v>#NAME?</v>
      </c>
      <c r="C568" s="14" t="n">
        <f aca="false">IF(ISBLANK(Template!H571),, join("_",Template!H571:I571))</f>
        <v>0</v>
      </c>
      <c r="G568" s="14" t="e">
        <f aca="false">join(":",D568,E568,F568)</f>
        <v>#NAME?</v>
      </c>
      <c r="H568" s="14" t="n">
        <f aca="false">IF(ISBLANK(Template!K571),, join("_",Template!K571:L571))</f>
        <v>0</v>
      </c>
      <c r="J568" s="14" t="n">
        <f aca="false">Template!M571</f>
        <v>0</v>
      </c>
      <c r="L568" s="14" t="e">
        <f aca="false">join(":",I568,J568,K568)</f>
        <v>#NAME?</v>
      </c>
      <c r="M568" s="14" t="n">
        <f aca="false">IF(ISBLANK(Template!O571),, join("_",Template!O571:P571))</f>
        <v>0</v>
      </c>
      <c r="O568" s="14" t="n">
        <f aca="false">Template!Q571</f>
        <v>0</v>
      </c>
    </row>
    <row r="569" customFormat="false" ht="15.75" hidden="false" customHeight="false" outlineLevel="0" collapsed="false">
      <c r="A569" s="6" t="n">
        <v>567</v>
      </c>
      <c r="B569" s="14" t="e">
        <f aca="false">join(",",G569,L569,Q569,V569,AA569,AF569,AK569)</f>
        <v>#NAME?</v>
      </c>
      <c r="C569" s="14" t="n">
        <f aca="false">IF(ISBLANK(Template!H572),, join("_",Template!H572:I572))</f>
        <v>0</v>
      </c>
      <c r="G569" s="14" t="e">
        <f aca="false">join(":",D569,E569,F569)</f>
        <v>#NAME?</v>
      </c>
      <c r="H569" s="14" t="n">
        <f aca="false">IF(ISBLANK(Template!K572),, join("_",Template!K572:L572))</f>
        <v>0</v>
      </c>
      <c r="J569" s="14" t="n">
        <f aca="false">Template!M572</f>
        <v>0</v>
      </c>
      <c r="L569" s="14" t="e">
        <f aca="false">join(":",I569,J569,K569)</f>
        <v>#NAME?</v>
      </c>
      <c r="M569" s="14" t="n">
        <f aca="false">IF(ISBLANK(Template!O572),, join("_",Template!O572:P572))</f>
        <v>0</v>
      </c>
      <c r="O569" s="14" t="n">
        <f aca="false">Template!Q572</f>
        <v>0</v>
      </c>
    </row>
    <row r="570" customFormat="false" ht="15.75" hidden="false" customHeight="false" outlineLevel="0" collapsed="false">
      <c r="A570" s="6" t="n">
        <v>568</v>
      </c>
      <c r="B570" s="14" t="e">
        <f aca="false">join(",",G570,L570,Q570,V570,AA570,AF570,AK570)</f>
        <v>#NAME?</v>
      </c>
      <c r="C570" s="14" t="n">
        <f aca="false">IF(ISBLANK(Template!H573),, join("_",Template!H573:I573))</f>
        <v>0</v>
      </c>
      <c r="G570" s="14" t="e">
        <f aca="false">join(":",D570,E570,F570)</f>
        <v>#NAME?</v>
      </c>
      <c r="H570" s="14" t="n">
        <f aca="false">IF(ISBLANK(Template!K573),, join("_",Template!K573:L573))</f>
        <v>0</v>
      </c>
      <c r="J570" s="14" t="n">
        <f aca="false">Template!M573</f>
        <v>0</v>
      </c>
      <c r="L570" s="14" t="e">
        <f aca="false">join(":",I570,J570,K570)</f>
        <v>#NAME?</v>
      </c>
      <c r="M570" s="14" t="n">
        <f aca="false">IF(ISBLANK(Template!O573),, join("_",Template!O573:P573))</f>
        <v>0</v>
      </c>
      <c r="O570" s="14" t="n">
        <f aca="false">Template!Q573</f>
        <v>0</v>
      </c>
    </row>
    <row r="571" customFormat="false" ht="15.75" hidden="false" customHeight="false" outlineLevel="0" collapsed="false">
      <c r="A571" s="6" t="n">
        <v>569</v>
      </c>
      <c r="B571" s="14" t="e">
        <f aca="false">join(",",G571,L571,Q571,V571,AA571,AF571,AK571)</f>
        <v>#NAME?</v>
      </c>
      <c r="C571" s="14" t="n">
        <f aca="false">IF(ISBLANK(Template!H574),, join("_",Template!H574:I574))</f>
        <v>0</v>
      </c>
      <c r="G571" s="14" t="e">
        <f aca="false">join(":",D571,E571,F571)</f>
        <v>#NAME?</v>
      </c>
      <c r="H571" s="14" t="n">
        <f aca="false">IF(ISBLANK(Template!K574),, join("_",Template!K574:L574))</f>
        <v>0</v>
      </c>
      <c r="J571" s="14" t="n">
        <f aca="false">Template!M574</f>
        <v>0</v>
      </c>
      <c r="L571" s="14" t="e">
        <f aca="false">join(":",I571,J571,K571)</f>
        <v>#NAME?</v>
      </c>
      <c r="M571" s="14" t="n">
        <f aca="false">IF(ISBLANK(Template!O574),, join("_",Template!O574:P574))</f>
        <v>0</v>
      </c>
      <c r="O571" s="14" t="n">
        <f aca="false">Template!Q574</f>
        <v>0</v>
      </c>
    </row>
    <row r="572" customFormat="false" ht="15.75" hidden="false" customHeight="false" outlineLevel="0" collapsed="false">
      <c r="A572" s="6" t="n">
        <v>570</v>
      </c>
      <c r="B572" s="14" t="e">
        <f aca="false">join(",",G572,L572,Q572,V572,AA572,AF572,AK572)</f>
        <v>#NAME?</v>
      </c>
      <c r="C572" s="14" t="n">
        <f aca="false">IF(ISBLANK(Template!H575),, join("_",Template!H575:I575))</f>
        <v>0</v>
      </c>
      <c r="G572" s="14" t="e">
        <f aca="false">join(":",D572,E572,F572)</f>
        <v>#NAME?</v>
      </c>
      <c r="H572" s="14" t="n">
        <f aca="false">IF(ISBLANK(Template!K575),, join("_",Template!K575:L575))</f>
        <v>0</v>
      </c>
      <c r="J572" s="14" t="n">
        <f aca="false">Template!M575</f>
        <v>0</v>
      </c>
      <c r="L572" s="14" t="e">
        <f aca="false">join(":",I572,J572,K572)</f>
        <v>#NAME?</v>
      </c>
      <c r="M572" s="14" t="n">
        <f aca="false">IF(ISBLANK(Template!O575),, join("_",Template!O575:P575))</f>
        <v>0</v>
      </c>
      <c r="O572" s="14" t="n">
        <f aca="false">Template!Q575</f>
        <v>0</v>
      </c>
    </row>
    <row r="573" customFormat="false" ht="15.75" hidden="false" customHeight="false" outlineLevel="0" collapsed="false">
      <c r="A573" s="6" t="n">
        <v>571</v>
      </c>
      <c r="B573" s="14" t="e">
        <f aca="false">join(",",G573,L573,Q573,V573,AA573,AF573,AK573)</f>
        <v>#NAME?</v>
      </c>
      <c r="C573" s="14" t="n">
        <f aca="false">IF(ISBLANK(Template!H576),, join("_",Template!H576:I576))</f>
        <v>0</v>
      </c>
      <c r="G573" s="14" t="e">
        <f aca="false">join(":",D573,E573,F573)</f>
        <v>#NAME?</v>
      </c>
      <c r="H573" s="14" t="n">
        <f aca="false">IF(ISBLANK(Template!K576),, join("_",Template!K576:L576))</f>
        <v>0</v>
      </c>
      <c r="J573" s="14" t="n">
        <f aca="false">Template!M576</f>
        <v>0</v>
      </c>
      <c r="L573" s="14" t="e">
        <f aca="false">join(":",I573,J573,K573)</f>
        <v>#NAME?</v>
      </c>
      <c r="M573" s="14" t="n">
        <f aca="false">IF(ISBLANK(Template!O576),, join("_",Template!O576:P576))</f>
        <v>0</v>
      </c>
      <c r="O573" s="14" t="n">
        <f aca="false">Template!Q576</f>
        <v>0</v>
      </c>
    </row>
    <row r="574" customFormat="false" ht="15.75" hidden="false" customHeight="false" outlineLevel="0" collapsed="false">
      <c r="A574" s="6" t="n">
        <v>572</v>
      </c>
      <c r="B574" s="14" t="e">
        <f aca="false">join(",",G574,L574,Q574,V574,AA574,AF574,AK574)</f>
        <v>#NAME?</v>
      </c>
      <c r="C574" s="14" t="n">
        <f aca="false">IF(ISBLANK(Template!H577),, join("_",Template!H577:I577))</f>
        <v>0</v>
      </c>
      <c r="G574" s="14" t="e">
        <f aca="false">join(":",D574,E574,F574)</f>
        <v>#NAME?</v>
      </c>
      <c r="H574" s="14" t="n">
        <f aca="false">IF(ISBLANK(Template!K577),, join("_",Template!K577:L577))</f>
        <v>0</v>
      </c>
      <c r="J574" s="14" t="n">
        <f aca="false">Template!M577</f>
        <v>0</v>
      </c>
      <c r="L574" s="14" t="e">
        <f aca="false">join(":",I574,J574,K574)</f>
        <v>#NAME?</v>
      </c>
      <c r="M574" s="14" t="n">
        <f aca="false">IF(ISBLANK(Template!O577),, join("_",Template!O577:P577))</f>
        <v>0</v>
      </c>
      <c r="O574" s="14" t="n">
        <f aca="false">Template!Q577</f>
        <v>0</v>
      </c>
    </row>
    <row r="575" customFormat="false" ht="15.75" hidden="false" customHeight="false" outlineLevel="0" collapsed="false">
      <c r="A575" s="6" t="n">
        <v>573</v>
      </c>
      <c r="B575" s="14" t="e">
        <f aca="false">join(",",G575,L575,Q575,V575,AA575,AF575,AK575)</f>
        <v>#NAME?</v>
      </c>
      <c r="C575" s="14" t="n">
        <f aca="false">IF(ISBLANK(Template!H578),, join("_",Template!H578:I578))</f>
        <v>0</v>
      </c>
      <c r="G575" s="14" t="e">
        <f aca="false">join(":",D575,E575,F575)</f>
        <v>#NAME?</v>
      </c>
      <c r="H575" s="14" t="n">
        <f aca="false">IF(ISBLANK(Template!K578),, join("_",Template!K578:L578))</f>
        <v>0</v>
      </c>
      <c r="J575" s="14" t="n">
        <f aca="false">Template!M578</f>
        <v>0</v>
      </c>
      <c r="L575" s="14" t="e">
        <f aca="false">join(":",I575,J575,K575)</f>
        <v>#NAME?</v>
      </c>
      <c r="M575" s="14" t="n">
        <f aca="false">IF(ISBLANK(Template!O578),, join("_",Template!O578:P578))</f>
        <v>0</v>
      </c>
      <c r="O575" s="14" t="n">
        <f aca="false">Template!Q578</f>
        <v>0</v>
      </c>
    </row>
    <row r="576" customFormat="false" ht="15.75" hidden="false" customHeight="false" outlineLevel="0" collapsed="false">
      <c r="A576" s="6" t="n">
        <v>574</v>
      </c>
      <c r="B576" s="14" t="e">
        <f aca="false">join(",",G576,L576,Q576,V576,AA576,AF576,AK576)</f>
        <v>#NAME?</v>
      </c>
      <c r="C576" s="14" t="n">
        <f aca="false">IF(ISBLANK(Template!H579),, join("_",Template!H579:I579))</f>
        <v>0</v>
      </c>
      <c r="G576" s="14" t="e">
        <f aca="false">join(":",D576,E576,F576)</f>
        <v>#NAME?</v>
      </c>
      <c r="H576" s="14" t="n">
        <f aca="false">IF(ISBLANK(Template!K579),, join("_",Template!K579:L579))</f>
        <v>0</v>
      </c>
      <c r="J576" s="14" t="n">
        <f aca="false">Template!M579</f>
        <v>0</v>
      </c>
      <c r="L576" s="14" t="e">
        <f aca="false">join(":",I576,J576,K576)</f>
        <v>#NAME?</v>
      </c>
      <c r="M576" s="14" t="n">
        <f aca="false">IF(ISBLANK(Template!O579),, join("_",Template!O579:P579))</f>
        <v>0</v>
      </c>
      <c r="O576" s="14" t="n">
        <f aca="false">Template!Q579</f>
        <v>0</v>
      </c>
    </row>
    <row r="577" customFormat="false" ht="15.75" hidden="false" customHeight="false" outlineLevel="0" collapsed="false">
      <c r="A577" s="6" t="n">
        <v>575</v>
      </c>
      <c r="B577" s="14" t="e">
        <f aca="false">join(",",G577,L577,Q577,V577,AA577,AF577,AK577)</f>
        <v>#NAME?</v>
      </c>
      <c r="C577" s="14" t="n">
        <f aca="false">IF(ISBLANK(Template!H580),, join("_",Template!H580:I580))</f>
        <v>0</v>
      </c>
      <c r="G577" s="14" t="e">
        <f aca="false">join(":",D577,E577,F577)</f>
        <v>#NAME?</v>
      </c>
      <c r="H577" s="14" t="n">
        <f aca="false">IF(ISBLANK(Template!K580),, join("_",Template!K580:L580))</f>
        <v>0</v>
      </c>
      <c r="J577" s="14" t="n">
        <f aca="false">Template!M580</f>
        <v>0</v>
      </c>
      <c r="L577" s="14" t="e">
        <f aca="false">join(":",I577,J577,K577)</f>
        <v>#NAME?</v>
      </c>
      <c r="M577" s="14" t="n">
        <f aca="false">IF(ISBLANK(Template!O580),, join("_",Template!O580:P580))</f>
        <v>0</v>
      </c>
      <c r="O577" s="14" t="n">
        <f aca="false">Template!Q580</f>
        <v>0</v>
      </c>
    </row>
    <row r="578" customFormat="false" ht="15.75" hidden="false" customHeight="false" outlineLevel="0" collapsed="false">
      <c r="A578" s="6" t="n">
        <v>576</v>
      </c>
      <c r="B578" s="14" t="e">
        <f aca="false">join(",",G578,L578,Q578,V578,AA578,AF578,AK578)</f>
        <v>#NAME?</v>
      </c>
      <c r="C578" s="14" t="n">
        <f aca="false">IF(ISBLANK(Template!H581),, join("_",Template!H581:I581))</f>
        <v>0</v>
      </c>
      <c r="G578" s="14" t="e">
        <f aca="false">join(":",D578,E578,F578)</f>
        <v>#NAME?</v>
      </c>
      <c r="H578" s="14" t="n">
        <f aca="false">IF(ISBLANK(Template!K581),, join("_",Template!K581:L581))</f>
        <v>0</v>
      </c>
      <c r="J578" s="14" t="n">
        <f aca="false">Template!M581</f>
        <v>0</v>
      </c>
      <c r="L578" s="14" t="e">
        <f aca="false">join(":",I578,J578,K578)</f>
        <v>#NAME?</v>
      </c>
      <c r="M578" s="14" t="n">
        <f aca="false">IF(ISBLANK(Template!O581),, join("_",Template!O581:P581))</f>
        <v>0</v>
      </c>
      <c r="O578" s="14" t="n">
        <f aca="false">Template!Q581</f>
        <v>0</v>
      </c>
    </row>
    <row r="579" customFormat="false" ht="15.75" hidden="false" customHeight="false" outlineLevel="0" collapsed="false">
      <c r="A579" s="6" t="n">
        <v>577</v>
      </c>
      <c r="B579" s="14" t="e">
        <f aca="false">join(",",G579,L579,Q579,V579,AA579,AF579,AK579)</f>
        <v>#NAME?</v>
      </c>
      <c r="C579" s="14" t="n">
        <f aca="false">IF(ISBLANK(Template!H582),, join("_",Template!H582:I582))</f>
        <v>0</v>
      </c>
      <c r="G579" s="14" t="e">
        <f aca="false">join(":",D579,E579,F579)</f>
        <v>#NAME?</v>
      </c>
      <c r="H579" s="14" t="n">
        <f aca="false">IF(ISBLANK(Template!K582),, join("_",Template!K582:L582))</f>
        <v>0</v>
      </c>
      <c r="J579" s="14" t="n">
        <f aca="false">Template!M582</f>
        <v>0</v>
      </c>
      <c r="L579" s="14" t="e">
        <f aca="false">join(":",I579,J579,K579)</f>
        <v>#NAME?</v>
      </c>
      <c r="M579" s="14" t="n">
        <f aca="false">IF(ISBLANK(Template!O582),, join("_",Template!O582:P582))</f>
        <v>0</v>
      </c>
      <c r="O579" s="14" t="n">
        <f aca="false">Template!Q582</f>
        <v>0</v>
      </c>
    </row>
    <row r="580" customFormat="false" ht="15.75" hidden="false" customHeight="false" outlineLevel="0" collapsed="false">
      <c r="A580" s="6" t="n">
        <v>578</v>
      </c>
      <c r="B580" s="14" t="e">
        <f aca="false">join(",",G580,L580,Q580,V580,AA580,AF580,AK580)</f>
        <v>#NAME?</v>
      </c>
      <c r="C580" s="14" t="n">
        <f aca="false">IF(ISBLANK(Template!H583),, join("_",Template!H583:I583))</f>
        <v>0</v>
      </c>
      <c r="G580" s="14" t="e">
        <f aca="false">join(":",D580,E580,F580)</f>
        <v>#NAME?</v>
      </c>
      <c r="H580" s="14" t="n">
        <f aca="false">IF(ISBLANK(Template!K583),, join("_",Template!K583:L583))</f>
        <v>0</v>
      </c>
      <c r="J580" s="14" t="n">
        <f aca="false">Template!M583</f>
        <v>0</v>
      </c>
      <c r="L580" s="14" t="e">
        <f aca="false">join(":",I580,J580,K580)</f>
        <v>#NAME?</v>
      </c>
      <c r="M580" s="14" t="n">
        <f aca="false">IF(ISBLANK(Template!O583),, join("_",Template!O583:P583))</f>
        <v>0</v>
      </c>
      <c r="O580" s="14" t="n">
        <f aca="false">Template!Q583</f>
        <v>0</v>
      </c>
    </row>
    <row r="581" customFormat="false" ht="15.75" hidden="false" customHeight="false" outlineLevel="0" collapsed="false">
      <c r="A581" s="6" t="n">
        <v>579</v>
      </c>
      <c r="B581" s="14" t="e">
        <f aca="false">join(",",G581,L581,Q581,V581,AA581,AF581,AK581)</f>
        <v>#NAME?</v>
      </c>
      <c r="C581" s="14" t="n">
        <f aca="false">IF(ISBLANK(Template!H584),, join("_",Template!H584:I584))</f>
        <v>0</v>
      </c>
      <c r="G581" s="14" t="e">
        <f aca="false">join(":",D581,E581,F581)</f>
        <v>#NAME?</v>
      </c>
      <c r="H581" s="14" t="n">
        <f aca="false">IF(ISBLANK(Template!K584),, join("_",Template!K584:L584))</f>
        <v>0</v>
      </c>
      <c r="J581" s="14" t="n">
        <f aca="false">Template!M584</f>
        <v>0</v>
      </c>
      <c r="L581" s="14" t="e">
        <f aca="false">join(":",I581,J581,K581)</f>
        <v>#NAME?</v>
      </c>
      <c r="M581" s="14" t="n">
        <f aca="false">IF(ISBLANK(Template!O584),, join("_",Template!O584:P584))</f>
        <v>0</v>
      </c>
      <c r="O581" s="14" t="n">
        <f aca="false">Template!Q584</f>
        <v>0</v>
      </c>
    </row>
    <row r="582" customFormat="false" ht="15.75" hidden="false" customHeight="false" outlineLevel="0" collapsed="false">
      <c r="A582" s="6" t="n">
        <v>580</v>
      </c>
      <c r="B582" s="14" t="e">
        <f aca="false">join(",",G582,L582,Q582,V582,AA582,AF582,AK582)</f>
        <v>#NAME?</v>
      </c>
      <c r="C582" s="14" t="n">
        <f aca="false">IF(ISBLANK(Template!H585),, join("_",Template!H585:I585))</f>
        <v>0</v>
      </c>
      <c r="G582" s="14" t="e">
        <f aca="false">join(":",D582,E582,F582)</f>
        <v>#NAME?</v>
      </c>
      <c r="H582" s="14" t="n">
        <f aca="false">IF(ISBLANK(Template!K585),, join("_",Template!K585:L585))</f>
        <v>0</v>
      </c>
      <c r="J582" s="14" t="n">
        <f aca="false">Template!M585</f>
        <v>0</v>
      </c>
      <c r="L582" s="14" t="e">
        <f aca="false">join(":",I582,J582,K582)</f>
        <v>#NAME?</v>
      </c>
      <c r="M582" s="14" t="n">
        <f aca="false">IF(ISBLANK(Template!O585),, join("_",Template!O585:P585))</f>
        <v>0</v>
      </c>
      <c r="O582" s="14" t="n">
        <f aca="false">Template!Q585</f>
        <v>0</v>
      </c>
    </row>
    <row r="583" customFormat="false" ht="15.75" hidden="false" customHeight="false" outlineLevel="0" collapsed="false">
      <c r="A583" s="6" t="n">
        <v>581</v>
      </c>
      <c r="B583" s="14" t="e">
        <f aca="false">join(",",G583,L583,Q583,V583,AA583,AF583,AK583)</f>
        <v>#NAME?</v>
      </c>
      <c r="C583" s="14" t="n">
        <f aca="false">IF(ISBLANK(Template!H586),, join("_",Template!H586:I586))</f>
        <v>0</v>
      </c>
      <c r="G583" s="14" t="e">
        <f aca="false">join(":",D583,E583,F583)</f>
        <v>#NAME?</v>
      </c>
      <c r="H583" s="14" t="n">
        <f aca="false">IF(ISBLANK(Template!K586),, join("_",Template!K586:L586))</f>
        <v>0</v>
      </c>
      <c r="J583" s="14" t="n">
        <f aca="false">Template!M586</f>
        <v>0</v>
      </c>
      <c r="L583" s="14" t="e">
        <f aca="false">join(":",I583,J583,K583)</f>
        <v>#NAME?</v>
      </c>
      <c r="M583" s="14" t="n">
        <f aca="false">IF(ISBLANK(Template!O586),, join("_",Template!O586:P586))</f>
        <v>0</v>
      </c>
      <c r="O583" s="14" t="n">
        <f aca="false">Template!Q586</f>
        <v>0</v>
      </c>
    </row>
    <row r="584" customFormat="false" ht="15.75" hidden="false" customHeight="false" outlineLevel="0" collapsed="false">
      <c r="A584" s="6" t="n">
        <v>582</v>
      </c>
      <c r="B584" s="14" t="e">
        <f aca="false">join(",",G584,L584,Q584,V584,AA584,AF584,AK584)</f>
        <v>#NAME?</v>
      </c>
      <c r="C584" s="14" t="n">
        <f aca="false">IF(ISBLANK(Template!H587),, join("_",Template!H587:I587))</f>
        <v>0</v>
      </c>
      <c r="G584" s="14" t="e">
        <f aca="false">join(":",D584,E584,F584)</f>
        <v>#NAME?</v>
      </c>
      <c r="H584" s="14" t="n">
        <f aca="false">IF(ISBLANK(Template!K587),, join("_",Template!K587:L587))</f>
        <v>0</v>
      </c>
      <c r="J584" s="14" t="n">
        <f aca="false">Template!M587</f>
        <v>0</v>
      </c>
      <c r="L584" s="14" t="e">
        <f aca="false">join(":",I584,J584,K584)</f>
        <v>#NAME?</v>
      </c>
      <c r="M584" s="14" t="n">
        <f aca="false">IF(ISBLANK(Template!O587),, join("_",Template!O587:P587))</f>
        <v>0</v>
      </c>
      <c r="O584" s="14" t="n">
        <f aca="false">Template!Q587</f>
        <v>0</v>
      </c>
    </row>
    <row r="585" customFormat="false" ht="15.75" hidden="false" customHeight="false" outlineLevel="0" collapsed="false">
      <c r="A585" s="6" t="n">
        <v>583</v>
      </c>
      <c r="B585" s="14" t="e">
        <f aca="false">join(",",G585,L585,Q585,V585,AA585,AF585,AK585)</f>
        <v>#NAME?</v>
      </c>
      <c r="C585" s="14" t="n">
        <f aca="false">IF(ISBLANK(Template!H588),, join("_",Template!H588:I588))</f>
        <v>0</v>
      </c>
      <c r="G585" s="14" t="e">
        <f aca="false">join(":",D585,E585,F585)</f>
        <v>#NAME?</v>
      </c>
      <c r="H585" s="14" t="n">
        <f aca="false">IF(ISBLANK(Template!K588),, join("_",Template!K588:L588))</f>
        <v>0</v>
      </c>
      <c r="J585" s="14" t="n">
        <f aca="false">Template!M588</f>
        <v>0</v>
      </c>
      <c r="L585" s="14" t="e">
        <f aca="false">join(":",I585,J585,K585)</f>
        <v>#NAME?</v>
      </c>
      <c r="M585" s="14" t="n">
        <f aca="false">IF(ISBLANK(Template!O588),, join("_",Template!O588:P588))</f>
        <v>0</v>
      </c>
      <c r="O585" s="14" t="n">
        <f aca="false">Template!Q588</f>
        <v>0</v>
      </c>
    </row>
    <row r="586" customFormat="false" ht="15.75" hidden="false" customHeight="false" outlineLevel="0" collapsed="false">
      <c r="A586" s="6" t="n">
        <v>584</v>
      </c>
      <c r="B586" s="14" t="e">
        <f aca="false">join(",",G586,L586,Q586,V586,AA586,AF586,AK586)</f>
        <v>#NAME?</v>
      </c>
      <c r="C586" s="14" t="n">
        <f aca="false">IF(ISBLANK(Template!H589),, join("_",Template!H589:I589))</f>
        <v>0</v>
      </c>
      <c r="G586" s="14" t="e">
        <f aca="false">join(":",D586,E586,F586)</f>
        <v>#NAME?</v>
      </c>
      <c r="H586" s="14" t="n">
        <f aca="false">IF(ISBLANK(Template!K589),, join("_",Template!K589:L589))</f>
        <v>0</v>
      </c>
      <c r="J586" s="14" t="n">
        <f aca="false">Template!M589</f>
        <v>0</v>
      </c>
      <c r="L586" s="14" t="e">
        <f aca="false">join(":",I586,J586,K586)</f>
        <v>#NAME?</v>
      </c>
      <c r="M586" s="14" t="n">
        <f aca="false">IF(ISBLANK(Template!O589),, join("_",Template!O589:P589))</f>
        <v>0</v>
      </c>
      <c r="O586" s="14" t="n">
        <f aca="false">Template!Q589</f>
        <v>0</v>
      </c>
    </row>
    <row r="587" customFormat="false" ht="15.75" hidden="false" customHeight="false" outlineLevel="0" collapsed="false">
      <c r="A587" s="6" t="n">
        <v>585</v>
      </c>
      <c r="B587" s="14" t="e">
        <f aca="false">join(",",G587,L587,Q587,V587,AA587,AF587,AK587)</f>
        <v>#NAME?</v>
      </c>
      <c r="C587" s="14" t="n">
        <f aca="false">IF(ISBLANK(Template!H590),, join("_",Template!H590:I590))</f>
        <v>0</v>
      </c>
      <c r="G587" s="14" t="e">
        <f aca="false">join(":",D587,E587,F587)</f>
        <v>#NAME?</v>
      </c>
      <c r="H587" s="14" t="n">
        <f aca="false">IF(ISBLANK(Template!K590),, join("_",Template!K590:L590))</f>
        <v>0</v>
      </c>
      <c r="J587" s="14" t="n">
        <f aca="false">Template!M590</f>
        <v>0</v>
      </c>
      <c r="L587" s="14" t="e">
        <f aca="false">join(":",I587,J587,K587)</f>
        <v>#NAME?</v>
      </c>
      <c r="M587" s="14" t="n">
        <f aca="false">IF(ISBLANK(Template!O590),, join("_",Template!O590:P590))</f>
        <v>0</v>
      </c>
      <c r="O587" s="14" t="n">
        <f aca="false">Template!Q590</f>
        <v>0</v>
      </c>
    </row>
    <row r="588" customFormat="false" ht="15.75" hidden="false" customHeight="false" outlineLevel="0" collapsed="false">
      <c r="A588" s="6" t="n">
        <v>586</v>
      </c>
      <c r="B588" s="14" t="e">
        <f aca="false">join(",",G588,L588,Q588,V588,AA588,AF588,AK588)</f>
        <v>#NAME?</v>
      </c>
      <c r="C588" s="14" t="n">
        <f aca="false">IF(ISBLANK(Template!H591),, join("_",Template!H591:I591))</f>
        <v>0</v>
      </c>
      <c r="G588" s="14" t="e">
        <f aca="false">join(":",D588,E588,F588)</f>
        <v>#NAME?</v>
      </c>
      <c r="H588" s="14" t="n">
        <f aca="false">IF(ISBLANK(Template!K591),, join("_",Template!K591:L591))</f>
        <v>0</v>
      </c>
      <c r="J588" s="14" t="n">
        <f aca="false">Template!M591</f>
        <v>0</v>
      </c>
      <c r="L588" s="14" t="e">
        <f aca="false">join(":",I588,J588,K588)</f>
        <v>#NAME?</v>
      </c>
      <c r="M588" s="14" t="n">
        <f aca="false">IF(ISBLANK(Template!O591),, join("_",Template!O591:P591))</f>
        <v>0</v>
      </c>
      <c r="O588" s="14" t="n">
        <f aca="false">Template!Q591</f>
        <v>0</v>
      </c>
    </row>
    <row r="589" customFormat="false" ht="15.75" hidden="false" customHeight="false" outlineLevel="0" collapsed="false">
      <c r="A589" s="6" t="n">
        <v>587</v>
      </c>
      <c r="B589" s="14" t="e">
        <f aca="false">join(",",G589,L589,Q589,V589,AA589,AF589,AK589)</f>
        <v>#NAME?</v>
      </c>
      <c r="C589" s="14" t="n">
        <f aca="false">IF(ISBLANK(Template!H592),, join("_",Template!H592:I592))</f>
        <v>0</v>
      </c>
      <c r="G589" s="14" t="e">
        <f aca="false">join(":",D589,E589,F589)</f>
        <v>#NAME?</v>
      </c>
      <c r="H589" s="14" t="n">
        <f aca="false">IF(ISBLANK(Template!K592),, join("_",Template!K592:L592))</f>
        <v>0</v>
      </c>
      <c r="J589" s="14" t="n">
        <f aca="false">Template!M592</f>
        <v>0</v>
      </c>
      <c r="L589" s="14" t="e">
        <f aca="false">join(":",I589,J589,K589)</f>
        <v>#NAME?</v>
      </c>
      <c r="M589" s="14" t="n">
        <f aca="false">IF(ISBLANK(Template!O592),, join("_",Template!O592:P592))</f>
        <v>0</v>
      </c>
      <c r="O589" s="14" t="n">
        <f aca="false">Template!Q592</f>
        <v>0</v>
      </c>
    </row>
    <row r="590" customFormat="false" ht="15.75" hidden="false" customHeight="false" outlineLevel="0" collapsed="false">
      <c r="A590" s="6" t="n">
        <v>588</v>
      </c>
      <c r="B590" s="14" t="e">
        <f aca="false">join(",",G590,L590,Q590,V590,AA590,AF590,AK590)</f>
        <v>#NAME?</v>
      </c>
      <c r="C590" s="14" t="n">
        <f aca="false">IF(ISBLANK(Template!H593),, join("_",Template!H593:I593))</f>
        <v>0</v>
      </c>
      <c r="G590" s="14" t="e">
        <f aca="false">join(":",D590,E590,F590)</f>
        <v>#NAME?</v>
      </c>
      <c r="H590" s="14" t="n">
        <f aca="false">IF(ISBLANK(Template!K593),, join("_",Template!K593:L593))</f>
        <v>0</v>
      </c>
      <c r="J590" s="14" t="n">
        <f aca="false">Template!M593</f>
        <v>0</v>
      </c>
      <c r="L590" s="14" t="e">
        <f aca="false">join(":",I590,J590,K590)</f>
        <v>#NAME?</v>
      </c>
      <c r="M590" s="14" t="n">
        <f aca="false">IF(ISBLANK(Template!O593),, join("_",Template!O593:P593))</f>
        <v>0</v>
      </c>
      <c r="O590" s="14" t="n">
        <f aca="false">Template!Q593</f>
        <v>0</v>
      </c>
    </row>
    <row r="591" customFormat="false" ht="15.75" hidden="false" customHeight="false" outlineLevel="0" collapsed="false">
      <c r="A591" s="6" t="n">
        <v>589</v>
      </c>
      <c r="B591" s="14" t="e">
        <f aca="false">join(",",G591,L591,Q591,V591,AA591,AF591,AK591)</f>
        <v>#NAME?</v>
      </c>
      <c r="C591" s="14" t="n">
        <f aca="false">IF(ISBLANK(Template!H594),, join("_",Template!H594:I594))</f>
        <v>0</v>
      </c>
      <c r="G591" s="14" t="e">
        <f aca="false">join(":",D591,E591,F591)</f>
        <v>#NAME?</v>
      </c>
      <c r="H591" s="14" t="n">
        <f aca="false">IF(ISBLANK(Template!K594),, join("_",Template!K594:L594))</f>
        <v>0</v>
      </c>
      <c r="J591" s="14" t="n">
        <f aca="false">Template!M594</f>
        <v>0</v>
      </c>
      <c r="L591" s="14" t="e">
        <f aca="false">join(":",I591,J591,K591)</f>
        <v>#NAME?</v>
      </c>
      <c r="M591" s="14" t="n">
        <f aca="false">IF(ISBLANK(Template!O594),, join("_",Template!O594:P594))</f>
        <v>0</v>
      </c>
      <c r="O591" s="14" t="n">
        <f aca="false">Template!Q594</f>
        <v>0</v>
      </c>
    </row>
    <row r="592" customFormat="false" ht="15.75" hidden="false" customHeight="false" outlineLevel="0" collapsed="false">
      <c r="A592" s="6" t="n">
        <v>590</v>
      </c>
      <c r="B592" s="14" t="e">
        <f aca="false">join(",",G592,L592,Q592,V592,AA592,AF592,AK592)</f>
        <v>#NAME?</v>
      </c>
      <c r="C592" s="14" t="n">
        <f aca="false">IF(ISBLANK(Template!H595),, join("_",Template!H595:I595))</f>
        <v>0</v>
      </c>
      <c r="G592" s="14" t="e">
        <f aca="false">join(":",D592,E592,F592)</f>
        <v>#NAME?</v>
      </c>
      <c r="H592" s="14" t="n">
        <f aca="false">IF(ISBLANK(Template!K595),, join("_",Template!K595:L595))</f>
        <v>0</v>
      </c>
      <c r="J592" s="14" t="n">
        <f aca="false">Template!M595</f>
        <v>0</v>
      </c>
      <c r="L592" s="14" t="e">
        <f aca="false">join(":",I592,J592,K592)</f>
        <v>#NAME?</v>
      </c>
      <c r="M592" s="14" t="n">
        <f aca="false">IF(ISBLANK(Template!O595),, join("_",Template!O595:P595))</f>
        <v>0</v>
      </c>
      <c r="O592" s="14" t="n">
        <f aca="false">Template!Q595</f>
        <v>0</v>
      </c>
    </row>
    <row r="593" customFormat="false" ht="15.75" hidden="false" customHeight="false" outlineLevel="0" collapsed="false">
      <c r="A593" s="6" t="n">
        <v>591</v>
      </c>
      <c r="B593" s="14" t="e">
        <f aca="false">join(",",G593,L593,Q593,V593,AA593,AF593,AK593)</f>
        <v>#NAME?</v>
      </c>
      <c r="C593" s="14" t="n">
        <f aca="false">IF(ISBLANK(Template!H596),, join("_",Template!H596:I596))</f>
        <v>0</v>
      </c>
      <c r="G593" s="14" t="e">
        <f aca="false">join(":",D593,E593,F593)</f>
        <v>#NAME?</v>
      </c>
      <c r="H593" s="14" t="n">
        <f aca="false">IF(ISBLANK(Template!K596),, join("_",Template!K596:L596))</f>
        <v>0</v>
      </c>
      <c r="J593" s="14" t="n">
        <f aca="false">Template!M596</f>
        <v>0</v>
      </c>
      <c r="L593" s="14" t="e">
        <f aca="false">join(":",I593,J593,K593)</f>
        <v>#NAME?</v>
      </c>
      <c r="M593" s="14" t="n">
        <f aca="false">IF(ISBLANK(Template!O596),, join("_",Template!O596:P596))</f>
        <v>0</v>
      </c>
      <c r="O593" s="14" t="n">
        <f aca="false">Template!Q596</f>
        <v>0</v>
      </c>
    </row>
    <row r="594" customFormat="false" ht="15.75" hidden="false" customHeight="false" outlineLevel="0" collapsed="false">
      <c r="A594" s="6" t="n">
        <v>592</v>
      </c>
      <c r="B594" s="14" t="e">
        <f aca="false">join(",",G594,L594,Q594,V594,AA594,AF594,AK594)</f>
        <v>#NAME?</v>
      </c>
      <c r="C594" s="14" t="n">
        <f aca="false">IF(ISBLANK(Template!H597),, join("_",Template!H597:I597))</f>
        <v>0</v>
      </c>
      <c r="G594" s="14" t="e">
        <f aca="false">join(":",D594,E594,F594)</f>
        <v>#NAME?</v>
      </c>
      <c r="H594" s="14" t="n">
        <f aca="false">IF(ISBLANK(Template!K597),, join("_",Template!K597:L597))</f>
        <v>0</v>
      </c>
      <c r="J594" s="14" t="n">
        <f aca="false">Template!M597</f>
        <v>0</v>
      </c>
      <c r="L594" s="14" t="e">
        <f aca="false">join(":",I594,J594,K594)</f>
        <v>#NAME?</v>
      </c>
      <c r="M594" s="14" t="n">
        <f aca="false">IF(ISBLANK(Template!O597),, join("_",Template!O597:P597))</f>
        <v>0</v>
      </c>
      <c r="O594" s="14" t="n">
        <f aca="false">Template!Q597</f>
        <v>0</v>
      </c>
    </row>
    <row r="595" customFormat="false" ht="15.75" hidden="false" customHeight="false" outlineLevel="0" collapsed="false">
      <c r="A595" s="6" t="n">
        <v>593</v>
      </c>
      <c r="B595" s="14" t="e">
        <f aca="false">join(",",G595,L595,Q595,V595,AA595,AF595,AK595)</f>
        <v>#NAME?</v>
      </c>
      <c r="C595" s="14" t="n">
        <f aca="false">IF(ISBLANK(Template!H598),, join("_",Template!H598:I598))</f>
        <v>0</v>
      </c>
      <c r="G595" s="14" t="e">
        <f aca="false">join(":",D595,E595,F595)</f>
        <v>#NAME?</v>
      </c>
      <c r="H595" s="14" t="n">
        <f aca="false">IF(ISBLANK(Template!K598),, join("_",Template!K598:L598))</f>
        <v>0</v>
      </c>
      <c r="J595" s="14" t="n">
        <f aca="false">Template!M598</f>
        <v>0</v>
      </c>
      <c r="L595" s="14" t="e">
        <f aca="false">join(":",I595,J595,K595)</f>
        <v>#NAME?</v>
      </c>
      <c r="M595" s="14" t="n">
        <f aca="false">IF(ISBLANK(Template!O598),, join("_",Template!O598:P598))</f>
        <v>0</v>
      </c>
      <c r="O595" s="14" t="n">
        <f aca="false">Template!Q598</f>
        <v>0</v>
      </c>
    </row>
    <row r="596" customFormat="false" ht="15.75" hidden="false" customHeight="false" outlineLevel="0" collapsed="false">
      <c r="A596" s="6" t="n">
        <v>594</v>
      </c>
      <c r="B596" s="14" t="e">
        <f aca="false">join(",",G596,L596,Q596,V596,AA596,AF596,AK596)</f>
        <v>#NAME?</v>
      </c>
      <c r="C596" s="14" t="n">
        <f aca="false">IF(ISBLANK(Template!H599),, join("_",Template!H599:I599))</f>
        <v>0</v>
      </c>
      <c r="G596" s="14" t="e">
        <f aca="false">join(":",D596,E596,F596)</f>
        <v>#NAME?</v>
      </c>
      <c r="H596" s="14" t="n">
        <f aca="false">IF(ISBLANK(Template!K599),, join("_",Template!K599:L599))</f>
        <v>0</v>
      </c>
      <c r="J596" s="14" t="n">
        <f aca="false">Template!M599</f>
        <v>0</v>
      </c>
      <c r="L596" s="14" t="e">
        <f aca="false">join(":",I596,J596,K596)</f>
        <v>#NAME?</v>
      </c>
      <c r="M596" s="14" t="n">
        <f aca="false">IF(ISBLANK(Template!O599),, join("_",Template!O599:P599))</f>
        <v>0</v>
      </c>
      <c r="O596" s="14" t="n">
        <f aca="false">Template!Q599</f>
        <v>0</v>
      </c>
    </row>
    <row r="597" customFormat="false" ht="15.75" hidden="false" customHeight="false" outlineLevel="0" collapsed="false">
      <c r="A597" s="6" t="n">
        <v>595</v>
      </c>
      <c r="B597" s="14" t="e">
        <f aca="false">join(",",G597,L597,Q597,V597,AA597,AF597,AK597)</f>
        <v>#NAME?</v>
      </c>
      <c r="C597" s="14" t="n">
        <f aca="false">IF(ISBLANK(Template!H600),, join("_",Template!H600:I600))</f>
        <v>0</v>
      </c>
      <c r="G597" s="14" t="e">
        <f aca="false">join(":",D597,E597,F597)</f>
        <v>#NAME?</v>
      </c>
      <c r="H597" s="14" t="n">
        <f aca="false">IF(ISBLANK(Template!K600),, join("_",Template!K600:L600))</f>
        <v>0</v>
      </c>
      <c r="J597" s="14" t="n">
        <f aca="false">Template!M600</f>
        <v>0</v>
      </c>
      <c r="L597" s="14" t="e">
        <f aca="false">join(":",I597,J597,K597)</f>
        <v>#NAME?</v>
      </c>
      <c r="M597" s="14" t="n">
        <f aca="false">IF(ISBLANK(Template!O600),, join("_",Template!O600:P600))</f>
        <v>0</v>
      </c>
      <c r="O597" s="14" t="n">
        <f aca="false">Template!Q600</f>
        <v>0</v>
      </c>
    </row>
    <row r="598" customFormat="false" ht="15.75" hidden="false" customHeight="false" outlineLevel="0" collapsed="false">
      <c r="A598" s="6" t="n">
        <v>596</v>
      </c>
      <c r="B598" s="14" t="e">
        <f aca="false">join(",",G598,L598,Q598,V598,AA598,AF598,AK598)</f>
        <v>#NAME?</v>
      </c>
      <c r="C598" s="14" t="n">
        <f aca="false">IF(ISBLANK(Template!H601),, join("_",Template!H601:I601))</f>
        <v>0</v>
      </c>
      <c r="G598" s="14" t="e">
        <f aca="false">join(":",D598,E598,F598)</f>
        <v>#NAME?</v>
      </c>
      <c r="H598" s="14" t="n">
        <f aca="false">IF(ISBLANK(Template!K601),, join("_",Template!K601:L601))</f>
        <v>0</v>
      </c>
      <c r="J598" s="14" t="n">
        <f aca="false">Template!M601</f>
        <v>0</v>
      </c>
      <c r="L598" s="14" t="e">
        <f aca="false">join(":",I598,J598,K598)</f>
        <v>#NAME?</v>
      </c>
      <c r="M598" s="14" t="n">
        <f aca="false">IF(ISBLANK(Template!O601),, join("_",Template!O601:P601))</f>
        <v>0</v>
      </c>
      <c r="O598" s="14" t="n">
        <f aca="false">Template!Q601</f>
        <v>0</v>
      </c>
    </row>
    <row r="599" customFormat="false" ht="15.75" hidden="false" customHeight="false" outlineLevel="0" collapsed="false">
      <c r="A599" s="6" t="n">
        <v>597</v>
      </c>
      <c r="B599" s="14" t="e">
        <f aca="false">join(",",G599,L599,Q599,V599,AA599,AF599,AK599)</f>
        <v>#NAME?</v>
      </c>
      <c r="C599" s="14" t="n">
        <f aca="false">IF(ISBLANK(Template!H602),, join("_",Template!H602:I602))</f>
        <v>0</v>
      </c>
      <c r="G599" s="14" t="e">
        <f aca="false">join(":",D599,E599,F599)</f>
        <v>#NAME?</v>
      </c>
      <c r="H599" s="14" t="n">
        <f aca="false">IF(ISBLANK(Template!K602),, join("_",Template!K602:L602))</f>
        <v>0</v>
      </c>
      <c r="J599" s="14" t="n">
        <f aca="false">Template!M602</f>
        <v>0</v>
      </c>
      <c r="L599" s="14" t="e">
        <f aca="false">join(":",I599,J599,K599)</f>
        <v>#NAME?</v>
      </c>
      <c r="M599" s="14" t="n">
        <f aca="false">IF(ISBLANK(Template!O602),, join("_",Template!O602:P602))</f>
        <v>0</v>
      </c>
      <c r="O599" s="14" t="n">
        <f aca="false">Template!Q602</f>
        <v>0</v>
      </c>
    </row>
    <row r="600" customFormat="false" ht="15.75" hidden="false" customHeight="false" outlineLevel="0" collapsed="false">
      <c r="A600" s="6" t="n">
        <v>598</v>
      </c>
      <c r="B600" s="14" t="e">
        <f aca="false">join(",",G600,L600,Q600,V600,AA600,AF600,AK600)</f>
        <v>#NAME?</v>
      </c>
      <c r="C600" s="14" t="n">
        <f aca="false">IF(ISBLANK(Template!H603),, join("_",Template!H603:I603))</f>
        <v>0</v>
      </c>
      <c r="G600" s="14" t="e">
        <f aca="false">join(":",D600,E600,F600)</f>
        <v>#NAME?</v>
      </c>
      <c r="H600" s="14" t="n">
        <f aca="false">IF(ISBLANK(Template!K603),, join("_",Template!K603:L603))</f>
        <v>0</v>
      </c>
      <c r="J600" s="14" t="n">
        <f aca="false">Template!M603</f>
        <v>0</v>
      </c>
      <c r="L600" s="14" t="e">
        <f aca="false">join(":",I600,J600,K600)</f>
        <v>#NAME?</v>
      </c>
      <c r="M600" s="14" t="n">
        <f aca="false">IF(ISBLANK(Template!O603),, join("_",Template!O603:P603))</f>
        <v>0</v>
      </c>
      <c r="O600" s="14" t="n">
        <f aca="false">Template!Q603</f>
        <v>0</v>
      </c>
    </row>
    <row r="601" customFormat="false" ht="15.75" hidden="false" customHeight="false" outlineLevel="0" collapsed="false">
      <c r="A601" s="6" t="n">
        <v>599</v>
      </c>
      <c r="B601" s="14" t="e">
        <f aca="false">join(",",G601,L601,Q601,V601,AA601,AF601,AK601)</f>
        <v>#NAME?</v>
      </c>
      <c r="C601" s="14" t="n">
        <f aca="false">IF(ISBLANK(Template!H604),, join("_",Template!H604:I604))</f>
        <v>0</v>
      </c>
      <c r="G601" s="14" t="e">
        <f aca="false">join(":",D601,E601,F601)</f>
        <v>#NAME?</v>
      </c>
      <c r="H601" s="14" t="n">
        <f aca="false">IF(ISBLANK(Template!K604),, join("_",Template!K604:L604))</f>
        <v>0</v>
      </c>
      <c r="J601" s="14" t="n">
        <f aca="false">Template!M604</f>
        <v>0</v>
      </c>
      <c r="L601" s="14" t="e">
        <f aca="false">join(":",I601,J601,K601)</f>
        <v>#NAME?</v>
      </c>
      <c r="M601" s="14" t="n">
        <f aca="false">IF(ISBLANK(Template!O604),, join("_",Template!O604:P604))</f>
        <v>0</v>
      </c>
      <c r="O601" s="14" t="n">
        <f aca="false">Template!Q604</f>
        <v>0</v>
      </c>
    </row>
    <row r="602" customFormat="false" ht="15.75" hidden="false" customHeight="false" outlineLevel="0" collapsed="false">
      <c r="A602" s="6" t="n">
        <v>600</v>
      </c>
      <c r="B602" s="14" t="e">
        <f aca="false">join(",",G602,L602,Q602,V602,AA602,AF602,AK602)</f>
        <v>#NAME?</v>
      </c>
      <c r="C602" s="14" t="n">
        <f aca="false">IF(ISBLANK(Template!H605),, join("_",Template!H605:I605))</f>
        <v>0</v>
      </c>
      <c r="G602" s="14" t="e">
        <f aca="false">join(":",D602,E602,F602)</f>
        <v>#NAME?</v>
      </c>
      <c r="H602" s="14" t="n">
        <f aca="false">IF(ISBLANK(Template!K605),, join("_",Template!K605:L605))</f>
        <v>0</v>
      </c>
      <c r="J602" s="14" t="n">
        <f aca="false">Template!M605</f>
        <v>0</v>
      </c>
      <c r="L602" s="14" t="e">
        <f aca="false">join(":",I602,J602,K602)</f>
        <v>#NAME?</v>
      </c>
      <c r="M602" s="14" t="n">
        <f aca="false">IF(ISBLANK(Template!O605),, join("_",Template!O605:P605))</f>
        <v>0</v>
      </c>
      <c r="O602" s="14" t="n">
        <f aca="false">Template!Q605</f>
        <v>0</v>
      </c>
    </row>
    <row r="603" customFormat="false" ht="15.75" hidden="false" customHeight="false" outlineLevel="0" collapsed="false">
      <c r="A603" s="6" t="n">
        <v>601</v>
      </c>
      <c r="B603" s="14" t="e">
        <f aca="false">join(",",G603,L603,Q603,V603,AA603,AF603,AK603)</f>
        <v>#NAME?</v>
      </c>
      <c r="C603" s="14" t="n">
        <f aca="false">IF(ISBLANK(Template!H606),, join("_",Template!H606:I606))</f>
        <v>0</v>
      </c>
      <c r="G603" s="14" t="e">
        <f aca="false">join(":",D603,E603,F603)</f>
        <v>#NAME?</v>
      </c>
      <c r="H603" s="14" t="n">
        <f aca="false">IF(ISBLANK(Template!K606),, join("_",Template!K606:L606))</f>
        <v>0</v>
      </c>
      <c r="J603" s="14" t="n">
        <f aca="false">Template!M606</f>
        <v>0</v>
      </c>
      <c r="L603" s="14" t="e">
        <f aca="false">join(":",I603,J603,K603)</f>
        <v>#NAME?</v>
      </c>
      <c r="M603" s="14" t="n">
        <f aca="false">IF(ISBLANK(Template!O606),, join("_",Template!O606:P606))</f>
        <v>0</v>
      </c>
      <c r="O603" s="14" t="n">
        <f aca="false">Template!Q606</f>
        <v>0</v>
      </c>
    </row>
    <row r="604" customFormat="false" ht="15.75" hidden="false" customHeight="false" outlineLevel="0" collapsed="false">
      <c r="A604" s="6" t="n">
        <v>602</v>
      </c>
      <c r="B604" s="14" t="e">
        <f aca="false">join(",",G604,L604,Q604,V604,AA604,AF604,AK604)</f>
        <v>#NAME?</v>
      </c>
      <c r="C604" s="14" t="n">
        <f aca="false">IF(ISBLANK(Template!H607),, join("_",Template!H607:I607))</f>
        <v>0</v>
      </c>
      <c r="G604" s="14" t="e">
        <f aca="false">join(":",D604,E604,F604)</f>
        <v>#NAME?</v>
      </c>
      <c r="H604" s="14" t="n">
        <f aca="false">IF(ISBLANK(Template!K607),, join("_",Template!K607:L607))</f>
        <v>0</v>
      </c>
      <c r="J604" s="14" t="n">
        <f aca="false">Template!M607</f>
        <v>0</v>
      </c>
      <c r="L604" s="14" t="e">
        <f aca="false">join(":",I604,J604,K604)</f>
        <v>#NAME?</v>
      </c>
      <c r="M604" s="14" t="n">
        <f aca="false">IF(ISBLANK(Template!O607),, join("_",Template!O607:P607))</f>
        <v>0</v>
      </c>
      <c r="O604" s="14" t="n">
        <f aca="false">Template!Q607</f>
        <v>0</v>
      </c>
    </row>
    <row r="605" customFormat="false" ht="15.75" hidden="false" customHeight="false" outlineLevel="0" collapsed="false">
      <c r="A605" s="6" t="n">
        <v>603</v>
      </c>
      <c r="B605" s="14" t="e">
        <f aca="false">join(",",G605,L605,Q605,V605,AA605,AF605,AK605)</f>
        <v>#NAME?</v>
      </c>
      <c r="C605" s="14" t="n">
        <f aca="false">IF(ISBLANK(Template!H608),, join("_",Template!H608:I608))</f>
        <v>0</v>
      </c>
      <c r="G605" s="14" t="e">
        <f aca="false">join(":",D605,E605,F605)</f>
        <v>#NAME?</v>
      </c>
      <c r="H605" s="14" t="n">
        <f aca="false">IF(ISBLANK(Template!K608),, join("_",Template!K608:L608))</f>
        <v>0</v>
      </c>
      <c r="J605" s="14" t="n">
        <f aca="false">Template!M608</f>
        <v>0</v>
      </c>
      <c r="L605" s="14" t="e">
        <f aca="false">join(":",I605,J605,K605)</f>
        <v>#NAME?</v>
      </c>
      <c r="M605" s="14" t="n">
        <f aca="false">IF(ISBLANK(Template!O608),, join("_",Template!O608:P608))</f>
        <v>0</v>
      </c>
      <c r="O605" s="14" t="n">
        <f aca="false">Template!Q608</f>
        <v>0</v>
      </c>
    </row>
    <row r="606" customFormat="false" ht="15.75" hidden="false" customHeight="false" outlineLevel="0" collapsed="false">
      <c r="A606" s="6" t="n">
        <v>604</v>
      </c>
      <c r="B606" s="14" t="e">
        <f aca="false">join(",",G606,L606,Q606,V606,AA606,AF606,AK606)</f>
        <v>#NAME?</v>
      </c>
      <c r="C606" s="14" t="n">
        <f aca="false">IF(ISBLANK(Template!H609),, join("_",Template!H609:I609))</f>
        <v>0</v>
      </c>
      <c r="G606" s="14" t="e">
        <f aca="false">join(":",D606,E606,F606)</f>
        <v>#NAME?</v>
      </c>
      <c r="H606" s="14" t="n">
        <f aca="false">IF(ISBLANK(Template!K609),, join("_",Template!K609:L609))</f>
        <v>0</v>
      </c>
      <c r="J606" s="14" t="n">
        <f aca="false">Template!M609</f>
        <v>0</v>
      </c>
      <c r="L606" s="14" t="e">
        <f aca="false">join(":",I606,J606,K606)</f>
        <v>#NAME?</v>
      </c>
      <c r="M606" s="14" t="n">
        <f aca="false">IF(ISBLANK(Template!O609),, join("_",Template!O609:P609))</f>
        <v>0</v>
      </c>
      <c r="O606" s="14" t="n">
        <f aca="false">Template!Q609</f>
        <v>0</v>
      </c>
    </row>
    <row r="607" customFormat="false" ht="15.75" hidden="false" customHeight="false" outlineLevel="0" collapsed="false">
      <c r="A607" s="6" t="n">
        <v>605</v>
      </c>
      <c r="B607" s="14" t="e">
        <f aca="false">join(",",G607,L607,Q607,V607,AA607,AF607,AK607)</f>
        <v>#NAME?</v>
      </c>
      <c r="C607" s="14" t="n">
        <f aca="false">IF(ISBLANK(Template!H610),, join("_",Template!H610:I610))</f>
        <v>0</v>
      </c>
      <c r="G607" s="14" t="e">
        <f aca="false">join(":",D607,E607,F607)</f>
        <v>#NAME?</v>
      </c>
      <c r="H607" s="14" t="n">
        <f aca="false">IF(ISBLANK(Template!K610),, join("_",Template!K610:L610))</f>
        <v>0</v>
      </c>
      <c r="J607" s="14" t="n">
        <f aca="false">Template!M610</f>
        <v>0</v>
      </c>
      <c r="L607" s="14" t="e">
        <f aca="false">join(":",I607,J607,K607)</f>
        <v>#NAME?</v>
      </c>
      <c r="M607" s="14" t="n">
        <f aca="false">IF(ISBLANK(Template!O610),, join("_",Template!O610:P610))</f>
        <v>0</v>
      </c>
      <c r="O607" s="14" t="n">
        <f aca="false">Template!Q610</f>
        <v>0</v>
      </c>
    </row>
    <row r="608" customFormat="false" ht="15.75" hidden="false" customHeight="false" outlineLevel="0" collapsed="false">
      <c r="A608" s="6" t="n">
        <v>606</v>
      </c>
      <c r="B608" s="14" t="e">
        <f aca="false">join(",",G608,L608,Q608,V608,AA608,AF608,AK608)</f>
        <v>#NAME?</v>
      </c>
      <c r="C608" s="14" t="n">
        <f aca="false">IF(ISBLANK(Template!H611),, join("_",Template!H611:I611))</f>
        <v>0</v>
      </c>
      <c r="G608" s="14" t="e">
        <f aca="false">join(":",D608,E608,F608)</f>
        <v>#NAME?</v>
      </c>
      <c r="H608" s="14" t="n">
        <f aca="false">IF(ISBLANK(Template!K611),, join("_",Template!K611:L611))</f>
        <v>0</v>
      </c>
      <c r="J608" s="14" t="n">
        <f aca="false">Template!M611</f>
        <v>0</v>
      </c>
      <c r="L608" s="14" t="e">
        <f aca="false">join(":",I608,J608,K608)</f>
        <v>#NAME?</v>
      </c>
      <c r="M608" s="14" t="n">
        <f aca="false">IF(ISBLANK(Template!O611),, join("_",Template!O611:P611))</f>
        <v>0</v>
      </c>
      <c r="O608" s="14" t="n">
        <f aca="false">Template!Q611</f>
        <v>0</v>
      </c>
    </row>
    <row r="609" customFormat="false" ht="15.75" hidden="false" customHeight="false" outlineLevel="0" collapsed="false">
      <c r="A609" s="6" t="n">
        <v>607</v>
      </c>
      <c r="B609" s="14" t="e">
        <f aca="false">join(",",G609,L609,Q609,V609,AA609,AF609,AK609)</f>
        <v>#NAME?</v>
      </c>
      <c r="C609" s="14" t="n">
        <f aca="false">IF(ISBLANK(Template!H612),, join("_",Template!H612:I612))</f>
        <v>0</v>
      </c>
      <c r="G609" s="14" t="e">
        <f aca="false">join(":",D609,E609,F609)</f>
        <v>#NAME?</v>
      </c>
      <c r="H609" s="14" t="n">
        <f aca="false">IF(ISBLANK(Template!K612),, join("_",Template!K612:L612))</f>
        <v>0</v>
      </c>
      <c r="J609" s="14" t="n">
        <f aca="false">Template!M612</f>
        <v>0</v>
      </c>
      <c r="L609" s="14" t="e">
        <f aca="false">join(":",I609,J609,K609)</f>
        <v>#NAME?</v>
      </c>
      <c r="M609" s="14" t="n">
        <f aca="false">IF(ISBLANK(Template!O612),, join("_",Template!O612:P612))</f>
        <v>0</v>
      </c>
      <c r="O609" s="14" t="n">
        <f aca="false">Template!Q612</f>
        <v>0</v>
      </c>
    </row>
    <row r="610" customFormat="false" ht="15.75" hidden="false" customHeight="false" outlineLevel="0" collapsed="false">
      <c r="A610" s="6" t="n">
        <v>608</v>
      </c>
      <c r="B610" s="14" t="e">
        <f aca="false">join(",",G610,L610,Q610,V610,AA610,AF610,AK610)</f>
        <v>#NAME?</v>
      </c>
      <c r="C610" s="14" t="n">
        <f aca="false">IF(ISBLANK(Template!H613),, join("_",Template!H613:I613))</f>
        <v>0</v>
      </c>
      <c r="G610" s="14" t="e">
        <f aca="false">join(":",D610,E610,F610)</f>
        <v>#NAME?</v>
      </c>
      <c r="H610" s="14" t="n">
        <f aca="false">IF(ISBLANK(Template!K613),, join("_",Template!K613:L613))</f>
        <v>0</v>
      </c>
      <c r="J610" s="14" t="n">
        <f aca="false">Template!M613</f>
        <v>0</v>
      </c>
      <c r="L610" s="14" t="e">
        <f aca="false">join(":",I610,J610,K610)</f>
        <v>#NAME?</v>
      </c>
      <c r="M610" s="14" t="n">
        <f aca="false">IF(ISBLANK(Template!O613),, join("_",Template!O613:P613))</f>
        <v>0</v>
      </c>
      <c r="O610" s="14" t="n">
        <f aca="false">Template!Q613</f>
        <v>0</v>
      </c>
    </row>
    <row r="611" customFormat="false" ht="15.75" hidden="false" customHeight="false" outlineLevel="0" collapsed="false">
      <c r="A611" s="6" t="n">
        <v>609</v>
      </c>
      <c r="B611" s="14" t="e">
        <f aca="false">join(",",G611,L611,Q611,V611,AA611,AF611,AK611)</f>
        <v>#NAME?</v>
      </c>
      <c r="C611" s="14" t="n">
        <f aca="false">IF(ISBLANK(Template!H614),, join("_",Template!H614:I614))</f>
        <v>0</v>
      </c>
      <c r="G611" s="14" t="e">
        <f aca="false">join(":",D611,E611,F611)</f>
        <v>#NAME?</v>
      </c>
      <c r="H611" s="14" t="n">
        <f aca="false">IF(ISBLANK(Template!K614),, join("_",Template!K614:L614))</f>
        <v>0</v>
      </c>
      <c r="J611" s="14" t="n">
        <f aca="false">Template!M614</f>
        <v>0</v>
      </c>
      <c r="L611" s="14" t="e">
        <f aca="false">join(":",I611,J611,K611)</f>
        <v>#NAME?</v>
      </c>
      <c r="M611" s="14" t="n">
        <f aca="false">IF(ISBLANK(Template!O614),, join("_",Template!O614:P614))</f>
        <v>0</v>
      </c>
      <c r="O611" s="14" t="n">
        <f aca="false">Template!Q614</f>
        <v>0</v>
      </c>
    </row>
    <row r="612" customFormat="false" ht="15.75" hidden="false" customHeight="false" outlineLevel="0" collapsed="false">
      <c r="A612" s="6" t="n">
        <v>610</v>
      </c>
      <c r="B612" s="14" t="e">
        <f aca="false">join(",",G612,L612,Q612,V612,AA612,AF612,AK612)</f>
        <v>#NAME?</v>
      </c>
      <c r="C612" s="14" t="n">
        <f aca="false">IF(ISBLANK(Template!H615),, join("_",Template!H615:I615))</f>
        <v>0</v>
      </c>
      <c r="G612" s="14" t="e">
        <f aca="false">join(":",D612,E612,F612)</f>
        <v>#NAME?</v>
      </c>
      <c r="H612" s="14" t="n">
        <f aca="false">IF(ISBLANK(Template!K615),, join("_",Template!K615:L615))</f>
        <v>0</v>
      </c>
      <c r="J612" s="14" t="n">
        <f aca="false">Template!M615</f>
        <v>0</v>
      </c>
      <c r="L612" s="14" t="e">
        <f aca="false">join(":",I612,J612,K612)</f>
        <v>#NAME?</v>
      </c>
      <c r="M612" s="14" t="n">
        <f aca="false">IF(ISBLANK(Template!O615),, join("_",Template!O615:P615))</f>
        <v>0</v>
      </c>
      <c r="O612" s="14" t="n">
        <f aca="false">Template!Q615</f>
        <v>0</v>
      </c>
    </row>
    <row r="613" customFormat="false" ht="15.75" hidden="false" customHeight="false" outlineLevel="0" collapsed="false">
      <c r="A613" s="6" t="n">
        <v>611</v>
      </c>
      <c r="B613" s="14" t="e">
        <f aca="false">join(",",G613,L613,Q613,V613,AA613,AF613,AK613)</f>
        <v>#NAME?</v>
      </c>
      <c r="C613" s="14" t="n">
        <f aca="false">IF(ISBLANK(Template!H616),, join("_",Template!H616:I616))</f>
        <v>0</v>
      </c>
      <c r="G613" s="14" t="e">
        <f aca="false">join(":",D613,E613,F613)</f>
        <v>#NAME?</v>
      </c>
      <c r="H613" s="14" t="n">
        <f aca="false">IF(ISBLANK(Template!K616),, join("_",Template!K616:L616))</f>
        <v>0</v>
      </c>
      <c r="J613" s="14" t="n">
        <f aca="false">Template!M616</f>
        <v>0</v>
      </c>
      <c r="L613" s="14" t="e">
        <f aca="false">join(":",I613,J613,K613)</f>
        <v>#NAME?</v>
      </c>
      <c r="M613" s="14" t="n">
        <f aca="false">IF(ISBLANK(Template!O616),, join("_",Template!O616:P616))</f>
        <v>0</v>
      </c>
      <c r="O613" s="14" t="n">
        <f aca="false">Template!Q616</f>
        <v>0</v>
      </c>
    </row>
    <row r="614" customFormat="false" ht="15.75" hidden="false" customHeight="false" outlineLevel="0" collapsed="false">
      <c r="A614" s="6" t="n">
        <v>612</v>
      </c>
      <c r="B614" s="14" t="e">
        <f aca="false">join(",",G614,L614,Q614,V614,AA614,AF614,AK614)</f>
        <v>#NAME?</v>
      </c>
      <c r="C614" s="14" t="n">
        <f aca="false">IF(ISBLANK(Template!H617),, join("_",Template!H617:I617))</f>
        <v>0</v>
      </c>
      <c r="G614" s="14" t="e">
        <f aca="false">join(":",D614,E614,F614)</f>
        <v>#NAME?</v>
      </c>
      <c r="H614" s="14" t="n">
        <f aca="false">IF(ISBLANK(Template!K617),, join("_",Template!K617:L617))</f>
        <v>0</v>
      </c>
      <c r="J614" s="14" t="n">
        <f aca="false">Template!M617</f>
        <v>0</v>
      </c>
      <c r="L614" s="14" t="e">
        <f aca="false">join(":",I614,J614,K614)</f>
        <v>#NAME?</v>
      </c>
      <c r="M614" s="14" t="n">
        <f aca="false">IF(ISBLANK(Template!O617),, join("_",Template!O617:P617))</f>
        <v>0</v>
      </c>
      <c r="O614" s="14" t="n">
        <f aca="false">Template!Q617</f>
        <v>0</v>
      </c>
    </row>
    <row r="615" customFormat="false" ht="15.75" hidden="false" customHeight="false" outlineLevel="0" collapsed="false">
      <c r="A615" s="6" t="n">
        <v>613</v>
      </c>
      <c r="B615" s="14" t="e">
        <f aca="false">join(",",G615,L615,Q615,V615,AA615,AF615,AK615)</f>
        <v>#NAME?</v>
      </c>
      <c r="C615" s="14" t="n">
        <f aca="false">IF(ISBLANK(Template!H618),, join("_",Template!H618:I618))</f>
        <v>0</v>
      </c>
      <c r="G615" s="14" t="e">
        <f aca="false">join(":",D615,E615,F615)</f>
        <v>#NAME?</v>
      </c>
      <c r="H615" s="14" t="n">
        <f aca="false">IF(ISBLANK(Template!K618),, join("_",Template!K618:L618))</f>
        <v>0</v>
      </c>
      <c r="J615" s="14" t="n">
        <f aca="false">Template!M618</f>
        <v>0</v>
      </c>
      <c r="L615" s="14" t="e">
        <f aca="false">join(":",I615,J615,K615)</f>
        <v>#NAME?</v>
      </c>
      <c r="M615" s="14" t="n">
        <f aca="false">IF(ISBLANK(Template!O618),, join("_",Template!O618:P618))</f>
        <v>0</v>
      </c>
      <c r="O615" s="14" t="n">
        <f aca="false">Template!Q618</f>
        <v>0</v>
      </c>
    </row>
    <row r="616" customFormat="false" ht="15.75" hidden="false" customHeight="false" outlineLevel="0" collapsed="false">
      <c r="A616" s="6" t="n">
        <v>614</v>
      </c>
      <c r="B616" s="14" t="e">
        <f aca="false">join(",",G616,L616,Q616,V616,AA616,AF616,AK616)</f>
        <v>#NAME?</v>
      </c>
      <c r="C616" s="14" t="n">
        <f aca="false">IF(ISBLANK(Template!H619),, join("_",Template!H619:I619))</f>
        <v>0</v>
      </c>
      <c r="G616" s="14" t="e">
        <f aca="false">join(":",D616,E616,F616)</f>
        <v>#NAME?</v>
      </c>
      <c r="H616" s="14" t="n">
        <f aca="false">IF(ISBLANK(Template!K619),, join("_",Template!K619:L619))</f>
        <v>0</v>
      </c>
      <c r="J616" s="14" t="n">
        <f aca="false">Template!M619</f>
        <v>0</v>
      </c>
      <c r="L616" s="14" t="e">
        <f aca="false">join(":",I616,J616,K616)</f>
        <v>#NAME?</v>
      </c>
      <c r="M616" s="14" t="n">
        <f aca="false">IF(ISBLANK(Template!O619),, join("_",Template!O619:P619))</f>
        <v>0</v>
      </c>
      <c r="O616" s="14" t="n">
        <f aca="false">Template!Q619</f>
        <v>0</v>
      </c>
    </row>
    <row r="617" customFormat="false" ht="15.75" hidden="false" customHeight="false" outlineLevel="0" collapsed="false">
      <c r="A617" s="6" t="n">
        <v>615</v>
      </c>
      <c r="B617" s="14" t="e">
        <f aca="false">join(",",G617,L617,Q617,V617,AA617,AF617,AK617)</f>
        <v>#NAME?</v>
      </c>
      <c r="C617" s="14" t="n">
        <f aca="false">IF(ISBLANK(Template!H620),, join("_",Template!H620:I620))</f>
        <v>0</v>
      </c>
      <c r="G617" s="14" t="e">
        <f aca="false">join(":",D617,E617,F617)</f>
        <v>#NAME?</v>
      </c>
      <c r="H617" s="14" t="n">
        <f aca="false">IF(ISBLANK(Template!K620),, join("_",Template!K620:L620))</f>
        <v>0</v>
      </c>
      <c r="J617" s="14" t="n">
        <f aca="false">Template!M620</f>
        <v>0</v>
      </c>
      <c r="L617" s="14" t="e">
        <f aca="false">join(":",I617,J617,K617)</f>
        <v>#NAME?</v>
      </c>
      <c r="M617" s="14" t="n">
        <f aca="false">IF(ISBLANK(Template!O620),, join("_",Template!O620:P620))</f>
        <v>0</v>
      </c>
      <c r="O617" s="14" t="n">
        <f aca="false">Template!Q620</f>
        <v>0</v>
      </c>
    </row>
    <row r="618" customFormat="false" ht="15.75" hidden="false" customHeight="false" outlineLevel="0" collapsed="false">
      <c r="A618" s="6" t="n">
        <v>616</v>
      </c>
      <c r="B618" s="14" t="e">
        <f aca="false">join(",",G618,L618,Q618,V618,AA618,AF618,AK618)</f>
        <v>#NAME?</v>
      </c>
      <c r="C618" s="14" t="n">
        <f aca="false">IF(ISBLANK(Template!H621),, join("_",Template!H621:I621))</f>
        <v>0</v>
      </c>
      <c r="G618" s="14" t="e">
        <f aca="false">join(":",D618,E618,F618)</f>
        <v>#NAME?</v>
      </c>
      <c r="H618" s="14" t="n">
        <f aca="false">IF(ISBLANK(Template!K621),, join("_",Template!K621:L621))</f>
        <v>0</v>
      </c>
      <c r="J618" s="14" t="n">
        <f aca="false">Template!M621</f>
        <v>0</v>
      </c>
      <c r="L618" s="14" t="e">
        <f aca="false">join(":",I618,J618,K618)</f>
        <v>#NAME?</v>
      </c>
      <c r="M618" s="14" t="n">
        <f aca="false">IF(ISBLANK(Template!O621),, join("_",Template!O621:P621))</f>
        <v>0</v>
      </c>
      <c r="O618" s="14" t="n">
        <f aca="false">Template!Q621</f>
        <v>0</v>
      </c>
    </row>
    <row r="619" customFormat="false" ht="15.75" hidden="false" customHeight="false" outlineLevel="0" collapsed="false">
      <c r="A619" s="6" t="n">
        <v>617</v>
      </c>
      <c r="B619" s="14" t="e">
        <f aca="false">join(",",G619,L619,Q619,V619,AA619,AF619,AK619)</f>
        <v>#NAME?</v>
      </c>
      <c r="C619" s="14" t="n">
        <f aca="false">IF(ISBLANK(Template!H622),, join("_",Template!H622:I622))</f>
        <v>0</v>
      </c>
      <c r="G619" s="14" t="e">
        <f aca="false">join(":",D619,E619,F619)</f>
        <v>#NAME?</v>
      </c>
      <c r="H619" s="14" t="n">
        <f aca="false">IF(ISBLANK(Template!K622),, join("_",Template!K622:L622))</f>
        <v>0</v>
      </c>
      <c r="J619" s="14" t="n">
        <f aca="false">Template!M622</f>
        <v>0</v>
      </c>
      <c r="L619" s="14" t="e">
        <f aca="false">join(":",I619,J619,K619)</f>
        <v>#NAME?</v>
      </c>
      <c r="M619" s="14" t="n">
        <f aca="false">IF(ISBLANK(Template!O622),, join("_",Template!O622:P622))</f>
        <v>0</v>
      </c>
      <c r="O619" s="14" t="n">
        <f aca="false">Template!Q622</f>
        <v>0</v>
      </c>
    </row>
    <row r="620" customFormat="false" ht="15.75" hidden="false" customHeight="false" outlineLevel="0" collapsed="false">
      <c r="A620" s="6" t="n">
        <v>618</v>
      </c>
      <c r="B620" s="14" t="e">
        <f aca="false">join(",",G620,L620,Q620,V620,AA620,AF620,AK620)</f>
        <v>#NAME?</v>
      </c>
      <c r="C620" s="14" t="n">
        <f aca="false">IF(ISBLANK(Template!H623),, join("_",Template!H623:I623))</f>
        <v>0</v>
      </c>
      <c r="G620" s="14" t="e">
        <f aca="false">join(":",D620,E620,F620)</f>
        <v>#NAME?</v>
      </c>
      <c r="H620" s="14" t="n">
        <f aca="false">IF(ISBLANK(Template!K623),, join("_",Template!K623:L623))</f>
        <v>0</v>
      </c>
      <c r="J620" s="14" t="n">
        <f aca="false">Template!M623</f>
        <v>0</v>
      </c>
      <c r="L620" s="14" t="e">
        <f aca="false">join(":",I620,J620,K620)</f>
        <v>#NAME?</v>
      </c>
      <c r="M620" s="14" t="n">
        <f aca="false">IF(ISBLANK(Template!O623),, join("_",Template!O623:P623))</f>
        <v>0</v>
      </c>
      <c r="O620" s="14" t="n">
        <f aca="false">Template!Q623</f>
        <v>0</v>
      </c>
    </row>
    <row r="621" customFormat="false" ht="15.75" hidden="false" customHeight="false" outlineLevel="0" collapsed="false">
      <c r="A621" s="6" t="n">
        <v>619</v>
      </c>
      <c r="B621" s="14" t="e">
        <f aca="false">join(",",G621,L621,Q621,V621,AA621,AF621,AK621)</f>
        <v>#NAME?</v>
      </c>
      <c r="C621" s="14" t="n">
        <f aca="false">IF(ISBLANK(Template!H624),, join("_",Template!H624:I624))</f>
        <v>0</v>
      </c>
      <c r="G621" s="14" t="e">
        <f aca="false">join(":",D621,E621,F621)</f>
        <v>#NAME?</v>
      </c>
      <c r="H621" s="14" t="n">
        <f aca="false">IF(ISBLANK(Template!K624),, join("_",Template!K624:L624))</f>
        <v>0</v>
      </c>
      <c r="J621" s="14" t="n">
        <f aca="false">Template!M624</f>
        <v>0</v>
      </c>
      <c r="L621" s="14" t="e">
        <f aca="false">join(":",I621,J621,K621)</f>
        <v>#NAME?</v>
      </c>
      <c r="M621" s="14" t="n">
        <f aca="false">IF(ISBLANK(Template!O624),, join("_",Template!O624:P624))</f>
        <v>0</v>
      </c>
      <c r="O621" s="14" t="n">
        <f aca="false">Template!Q624</f>
        <v>0</v>
      </c>
    </row>
    <row r="622" customFormat="false" ht="15.75" hidden="false" customHeight="false" outlineLevel="0" collapsed="false">
      <c r="A622" s="6" t="n">
        <v>620</v>
      </c>
      <c r="B622" s="14" t="e">
        <f aca="false">join(",",G622,L622,Q622,V622,AA622,AF622,AK622)</f>
        <v>#NAME?</v>
      </c>
      <c r="C622" s="14" t="n">
        <f aca="false">IF(ISBLANK(Template!H625),, join("_",Template!H625:I625))</f>
        <v>0</v>
      </c>
      <c r="G622" s="14" t="e">
        <f aca="false">join(":",D622,E622,F622)</f>
        <v>#NAME?</v>
      </c>
      <c r="H622" s="14" t="n">
        <f aca="false">IF(ISBLANK(Template!K625),, join("_",Template!K625:L625))</f>
        <v>0</v>
      </c>
      <c r="J622" s="14" t="n">
        <f aca="false">Template!M625</f>
        <v>0</v>
      </c>
      <c r="L622" s="14" t="e">
        <f aca="false">join(":",I622,J622,K622)</f>
        <v>#NAME?</v>
      </c>
      <c r="M622" s="14" t="n">
        <f aca="false">IF(ISBLANK(Template!O625),, join("_",Template!O625:P625))</f>
        <v>0</v>
      </c>
      <c r="O622" s="14" t="n">
        <f aca="false">Template!Q625</f>
        <v>0</v>
      </c>
    </row>
    <row r="623" customFormat="false" ht="15.75" hidden="false" customHeight="false" outlineLevel="0" collapsed="false">
      <c r="A623" s="6" t="n">
        <v>621</v>
      </c>
      <c r="B623" s="14" t="e">
        <f aca="false">join(",",G623,L623,Q623,V623,AA623,AF623,AK623)</f>
        <v>#NAME?</v>
      </c>
      <c r="C623" s="14" t="n">
        <f aca="false">IF(ISBLANK(Template!H626),, join("_",Template!H626:I626))</f>
        <v>0</v>
      </c>
      <c r="G623" s="14" t="e">
        <f aca="false">join(":",D623,E623,F623)</f>
        <v>#NAME?</v>
      </c>
      <c r="H623" s="14" t="n">
        <f aca="false">IF(ISBLANK(Template!K626),, join("_",Template!K626:L626))</f>
        <v>0</v>
      </c>
      <c r="J623" s="14" t="n">
        <f aca="false">Template!M626</f>
        <v>0</v>
      </c>
      <c r="L623" s="14" t="e">
        <f aca="false">join(":",I623,J623,K623)</f>
        <v>#NAME?</v>
      </c>
      <c r="M623" s="14" t="n">
        <f aca="false">IF(ISBLANK(Template!O626),, join("_",Template!O626:P626))</f>
        <v>0</v>
      </c>
      <c r="O623" s="14" t="n">
        <f aca="false">Template!Q626</f>
        <v>0</v>
      </c>
    </row>
    <row r="624" customFormat="false" ht="15.75" hidden="false" customHeight="false" outlineLevel="0" collapsed="false">
      <c r="A624" s="6" t="n">
        <v>622</v>
      </c>
      <c r="B624" s="14" t="e">
        <f aca="false">join(",",G624,L624,Q624,V624,AA624,AF624,AK624)</f>
        <v>#NAME?</v>
      </c>
      <c r="C624" s="14" t="n">
        <f aca="false">IF(ISBLANK(Template!H627),, join("_",Template!H627:I627))</f>
        <v>0</v>
      </c>
      <c r="G624" s="14" t="e">
        <f aca="false">join(":",D624,E624,F624)</f>
        <v>#NAME?</v>
      </c>
      <c r="H624" s="14" t="n">
        <f aca="false">IF(ISBLANK(Template!K627),, join("_",Template!K627:L627))</f>
        <v>0</v>
      </c>
      <c r="J624" s="14" t="n">
        <f aca="false">Template!M627</f>
        <v>0</v>
      </c>
      <c r="L624" s="14" t="e">
        <f aca="false">join(":",I624,J624,K624)</f>
        <v>#NAME?</v>
      </c>
      <c r="M624" s="14" t="n">
        <f aca="false">IF(ISBLANK(Template!O627),, join("_",Template!O627:P627))</f>
        <v>0</v>
      </c>
      <c r="O624" s="14" t="n">
        <f aca="false">Template!Q627</f>
        <v>0</v>
      </c>
    </row>
    <row r="625" customFormat="false" ht="15.75" hidden="false" customHeight="false" outlineLevel="0" collapsed="false">
      <c r="A625" s="6" t="n">
        <v>623</v>
      </c>
      <c r="B625" s="14" t="e">
        <f aca="false">join(",",G625,L625,Q625,V625,AA625,AF625,AK625)</f>
        <v>#NAME?</v>
      </c>
      <c r="C625" s="14" t="n">
        <f aca="false">IF(ISBLANK(Template!H628),, join("_",Template!H628:I628))</f>
        <v>0</v>
      </c>
      <c r="G625" s="14" t="e">
        <f aca="false">join(":",D625,E625,F625)</f>
        <v>#NAME?</v>
      </c>
      <c r="H625" s="14" t="n">
        <f aca="false">IF(ISBLANK(Template!K628),, join("_",Template!K628:L628))</f>
        <v>0</v>
      </c>
      <c r="J625" s="14" t="n">
        <f aca="false">Template!M628</f>
        <v>0</v>
      </c>
      <c r="L625" s="14" t="e">
        <f aca="false">join(":",I625,J625,K625)</f>
        <v>#NAME?</v>
      </c>
      <c r="M625" s="14" t="n">
        <f aca="false">IF(ISBLANK(Template!O628),, join("_",Template!O628:P628))</f>
        <v>0</v>
      </c>
      <c r="O625" s="14" t="n">
        <f aca="false">Template!Q628</f>
        <v>0</v>
      </c>
    </row>
    <row r="626" customFormat="false" ht="15.75" hidden="false" customHeight="false" outlineLevel="0" collapsed="false">
      <c r="A626" s="6" t="n">
        <v>624</v>
      </c>
      <c r="B626" s="14" t="e">
        <f aca="false">join(",",G626,L626,Q626,V626,AA626,AF626,AK626)</f>
        <v>#NAME?</v>
      </c>
      <c r="C626" s="14" t="n">
        <f aca="false">IF(ISBLANK(Template!H629),, join("_",Template!H629:I629))</f>
        <v>0</v>
      </c>
      <c r="G626" s="14" t="e">
        <f aca="false">join(":",D626,E626,F626)</f>
        <v>#NAME?</v>
      </c>
      <c r="H626" s="14" t="n">
        <f aca="false">IF(ISBLANK(Template!K629),, join("_",Template!K629:L629))</f>
        <v>0</v>
      </c>
      <c r="J626" s="14" t="n">
        <f aca="false">Template!M629</f>
        <v>0</v>
      </c>
      <c r="L626" s="14" t="e">
        <f aca="false">join(":",I626,J626,K626)</f>
        <v>#NAME?</v>
      </c>
      <c r="M626" s="14" t="n">
        <f aca="false">IF(ISBLANK(Template!O629),, join("_",Template!O629:P629))</f>
        <v>0</v>
      </c>
      <c r="O626" s="14" t="n">
        <f aca="false">Template!Q629</f>
        <v>0</v>
      </c>
    </row>
    <row r="627" customFormat="false" ht="15.75" hidden="false" customHeight="false" outlineLevel="0" collapsed="false">
      <c r="A627" s="6" t="n">
        <v>625</v>
      </c>
      <c r="B627" s="14" t="e">
        <f aca="false">join(",",G627,L627,Q627,V627,AA627,AF627,AK627)</f>
        <v>#NAME?</v>
      </c>
      <c r="C627" s="14" t="n">
        <f aca="false">IF(ISBLANK(Template!H630),, join("_",Template!H630:I630))</f>
        <v>0</v>
      </c>
      <c r="G627" s="14" t="e">
        <f aca="false">join(":",D627,E627,F627)</f>
        <v>#NAME?</v>
      </c>
      <c r="H627" s="14" t="n">
        <f aca="false">IF(ISBLANK(Template!K630),, join("_",Template!K630:L630))</f>
        <v>0</v>
      </c>
      <c r="J627" s="14" t="n">
        <f aca="false">Template!M630</f>
        <v>0</v>
      </c>
      <c r="L627" s="14" t="e">
        <f aca="false">join(":",I627,J627,K627)</f>
        <v>#NAME?</v>
      </c>
      <c r="M627" s="14" t="n">
        <f aca="false">IF(ISBLANK(Template!O630),, join("_",Template!O630:P630))</f>
        <v>0</v>
      </c>
      <c r="O627" s="14" t="n">
        <f aca="false">Template!Q630</f>
        <v>0</v>
      </c>
    </row>
    <row r="628" customFormat="false" ht="15.75" hidden="false" customHeight="false" outlineLevel="0" collapsed="false">
      <c r="A628" s="6" t="n">
        <v>626</v>
      </c>
      <c r="B628" s="14" t="e">
        <f aca="false">join(",",G628,L628,Q628,V628,AA628,AF628,AK628)</f>
        <v>#NAME?</v>
      </c>
      <c r="C628" s="14" t="n">
        <f aca="false">IF(ISBLANK(Template!H631),, join("_",Template!H631:I631))</f>
        <v>0</v>
      </c>
      <c r="G628" s="14" t="e">
        <f aca="false">join(":",D628,E628,F628)</f>
        <v>#NAME?</v>
      </c>
      <c r="H628" s="14" t="n">
        <f aca="false">IF(ISBLANK(Template!K631),, join("_",Template!K631:L631))</f>
        <v>0</v>
      </c>
      <c r="J628" s="14" t="n">
        <f aca="false">Template!M631</f>
        <v>0</v>
      </c>
      <c r="L628" s="14" t="e">
        <f aca="false">join(":",I628,J628,K628)</f>
        <v>#NAME?</v>
      </c>
      <c r="M628" s="14" t="n">
        <f aca="false">IF(ISBLANK(Template!O631),, join("_",Template!O631:P631))</f>
        <v>0</v>
      </c>
      <c r="O628" s="14" t="n">
        <f aca="false">Template!Q631</f>
        <v>0</v>
      </c>
    </row>
    <row r="629" customFormat="false" ht="15.75" hidden="false" customHeight="false" outlineLevel="0" collapsed="false">
      <c r="A629" s="6" t="n">
        <v>627</v>
      </c>
      <c r="B629" s="14" t="e">
        <f aca="false">join(",",G629,L629,Q629,V629,AA629,AF629,AK629)</f>
        <v>#NAME?</v>
      </c>
      <c r="C629" s="14" t="n">
        <f aca="false">IF(ISBLANK(Template!H632),, join("_",Template!H632:I632))</f>
        <v>0</v>
      </c>
      <c r="G629" s="14" t="e">
        <f aca="false">join(":",D629,E629,F629)</f>
        <v>#NAME?</v>
      </c>
      <c r="H629" s="14" t="n">
        <f aca="false">IF(ISBLANK(Template!K632),, join("_",Template!K632:L632))</f>
        <v>0</v>
      </c>
      <c r="J629" s="14" t="n">
        <f aca="false">Template!M632</f>
        <v>0</v>
      </c>
      <c r="L629" s="14" t="e">
        <f aca="false">join(":",I629,J629,K629)</f>
        <v>#NAME?</v>
      </c>
      <c r="M629" s="14" t="n">
        <f aca="false">IF(ISBLANK(Template!O632),, join("_",Template!O632:P632))</f>
        <v>0</v>
      </c>
      <c r="O629" s="14" t="n">
        <f aca="false">Template!Q632</f>
        <v>0</v>
      </c>
    </row>
    <row r="630" customFormat="false" ht="15.75" hidden="false" customHeight="false" outlineLevel="0" collapsed="false">
      <c r="A630" s="6" t="n">
        <v>628</v>
      </c>
      <c r="B630" s="14" t="e">
        <f aca="false">join(",",G630,L630,Q630,V630,AA630,AF630,AK630)</f>
        <v>#NAME?</v>
      </c>
      <c r="C630" s="14" t="n">
        <f aca="false">IF(ISBLANK(Template!H633),, join("_",Template!H633:I633))</f>
        <v>0</v>
      </c>
      <c r="G630" s="14" t="e">
        <f aca="false">join(":",D630,E630,F630)</f>
        <v>#NAME?</v>
      </c>
      <c r="H630" s="14" t="n">
        <f aca="false">IF(ISBLANK(Template!K633),, join("_",Template!K633:L633))</f>
        <v>0</v>
      </c>
      <c r="J630" s="14" t="n">
        <f aca="false">Template!M633</f>
        <v>0</v>
      </c>
      <c r="L630" s="14" t="e">
        <f aca="false">join(":",I630,J630,K630)</f>
        <v>#NAME?</v>
      </c>
      <c r="M630" s="14" t="n">
        <f aca="false">IF(ISBLANK(Template!O633),, join("_",Template!O633:P633))</f>
        <v>0</v>
      </c>
      <c r="O630" s="14" t="n">
        <f aca="false">Template!Q633</f>
        <v>0</v>
      </c>
    </row>
    <row r="631" customFormat="false" ht="15.75" hidden="false" customHeight="false" outlineLevel="0" collapsed="false">
      <c r="A631" s="6" t="n">
        <v>629</v>
      </c>
      <c r="B631" s="14" t="e">
        <f aca="false">join(",",G631,L631,Q631,V631,AA631,AF631,AK631)</f>
        <v>#NAME?</v>
      </c>
      <c r="C631" s="14" t="n">
        <f aca="false">IF(ISBLANK(Template!H634),, join("_",Template!H634:I634))</f>
        <v>0</v>
      </c>
      <c r="G631" s="14" t="e">
        <f aca="false">join(":",D631,E631,F631)</f>
        <v>#NAME?</v>
      </c>
      <c r="H631" s="14" t="n">
        <f aca="false">IF(ISBLANK(Template!K634),, join("_",Template!K634:L634))</f>
        <v>0</v>
      </c>
      <c r="J631" s="14" t="n">
        <f aca="false">Template!M634</f>
        <v>0</v>
      </c>
      <c r="L631" s="14" t="e">
        <f aca="false">join(":",I631,J631,K631)</f>
        <v>#NAME?</v>
      </c>
      <c r="M631" s="14" t="n">
        <f aca="false">IF(ISBLANK(Template!O634),, join("_",Template!O634:P634))</f>
        <v>0</v>
      </c>
      <c r="O631" s="14" t="n">
        <f aca="false">Template!Q634</f>
        <v>0</v>
      </c>
    </row>
    <row r="632" customFormat="false" ht="15.75" hidden="false" customHeight="false" outlineLevel="0" collapsed="false">
      <c r="A632" s="6" t="n">
        <v>630</v>
      </c>
      <c r="B632" s="14" t="e">
        <f aca="false">join(",",G632,L632,Q632,V632,AA632,AF632,AK632)</f>
        <v>#NAME?</v>
      </c>
      <c r="C632" s="14" t="n">
        <f aca="false">IF(ISBLANK(Template!H635),, join("_",Template!H635:I635))</f>
        <v>0</v>
      </c>
      <c r="G632" s="14" t="e">
        <f aca="false">join(":",D632,E632,F632)</f>
        <v>#NAME?</v>
      </c>
      <c r="H632" s="14" t="n">
        <f aca="false">IF(ISBLANK(Template!K635),, join("_",Template!K635:L635))</f>
        <v>0</v>
      </c>
      <c r="J632" s="14" t="n">
        <f aca="false">Template!M635</f>
        <v>0</v>
      </c>
      <c r="L632" s="14" t="e">
        <f aca="false">join(":",I632,J632,K632)</f>
        <v>#NAME?</v>
      </c>
      <c r="M632" s="14" t="n">
        <f aca="false">IF(ISBLANK(Template!O635),, join("_",Template!O635:P635))</f>
        <v>0</v>
      </c>
      <c r="O632" s="14" t="n">
        <f aca="false">Template!Q635</f>
        <v>0</v>
      </c>
    </row>
    <row r="633" customFormat="false" ht="15.75" hidden="false" customHeight="false" outlineLevel="0" collapsed="false">
      <c r="A633" s="6" t="n">
        <v>631</v>
      </c>
      <c r="B633" s="14" t="e">
        <f aca="false">join(",",G633,L633,Q633,V633,AA633,AF633,AK633)</f>
        <v>#NAME?</v>
      </c>
      <c r="C633" s="14" t="n">
        <f aca="false">IF(ISBLANK(Template!H636),, join("_",Template!H636:I636))</f>
        <v>0</v>
      </c>
      <c r="G633" s="14" t="e">
        <f aca="false">join(":",D633,E633,F633)</f>
        <v>#NAME?</v>
      </c>
      <c r="H633" s="14" t="n">
        <f aca="false">IF(ISBLANK(Template!K636),, join("_",Template!K636:L636))</f>
        <v>0</v>
      </c>
      <c r="J633" s="14" t="n">
        <f aca="false">Template!M636</f>
        <v>0</v>
      </c>
      <c r="L633" s="14" t="e">
        <f aca="false">join(":",I633,J633,K633)</f>
        <v>#NAME?</v>
      </c>
      <c r="M633" s="14" t="n">
        <f aca="false">IF(ISBLANK(Template!O636),, join("_",Template!O636:P636))</f>
        <v>0</v>
      </c>
      <c r="O633" s="14" t="n">
        <f aca="false">Template!Q636</f>
        <v>0</v>
      </c>
    </row>
    <row r="634" customFormat="false" ht="15.75" hidden="false" customHeight="false" outlineLevel="0" collapsed="false">
      <c r="A634" s="6" t="n">
        <v>632</v>
      </c>
      <c r="B634" s="14" t="e">
        <f aca="false">join(",",G634,L634,Q634,V634,AA634,AF634,AK634)</f>
        <v>#NAME?</v>
      </c>
      <c r="C634" s="14" t="n">
        <f aca="false">IF(ISBLANK(Template!H637),, join("_",Template!H637:I637))</f>
        <v>0</v>
      </c>
      <c r="G634" s="14" t="e">
        <f aca="false">join(":",D634,E634,F634)</f>
        <v>#NAME?</v>
      </c>
      <c r="H634" s="14" t="n">
        <f aca="false">IF(ISBLANK(Template!K637),, join("_",Template!K637:L637))</f>
        <v>0</v>
      </c>
      <c r="J634" s="14" t="n">
        <f aca="false">Template!M637</f>
        <v>0</v>
      </c>
      <c r="L634" s="14" t="e">
        <f aca="false">join(":",I634,J634,K634)</f>
        <v>#NAME?</v>
      </c>
      <c r="M634" s="14" t="n">
        <f aca="false">IF(ISBLANK(Template!O637),, join("_",Template!O637:P637))</f>
        <v>0</v>
      </c>
      <c r="O634" s="14" t="n">
        <f aca="false">Template!Q637</f>
        <v>0</v>
      </c>
    </row>
    <row r="635" customFormat="false" ht="15.75" hidden="false" customHeight="false" outlineLevel="0" collapsed="false">
      <c r="A635" s="6" t="n">
        <v>633</v>
      </c>
      <c r="B635" s="14" t="e">
        <f aca="false">join(",",G635,L635,Q635,V635,AA635,AF635,AK635)</f>
        <v>#NAME?</v>
      </c>
      <c r="C635" s="14" t="n">
        <f aca="false">IF(ISBLANK(Template!H638),, join("_",Template!H638:I638))</f>
        <v>0</v>
      </c>
      <c r="G635" s="14" t="e">
        <f aca="false">join(":",D635,E635,F635)</f>
        <v>#NAME?</v>
      </c>
      <c r="H635" s="14" t="n">
        <f aca="false">IF(ISBLANK(Template!K638),, join("_",Template!K638:L638))</f>
        <v>0</v>
      </c>
      <c r="J635" s="14" t="n">
        <f aca="false">Template!M638</f>
        <v>0</v>
      </c>
      <c r="L635" s="14" t="e">
        <f aca="false">join(":",I635,J635,K635)</f>
        <v>#NAME?</v>
      </c>
      <c r="M635" s="14" t="n">
        <f aca="false">IF(ISBLANK(Template!O638),, join("_",Template!O638:P638))</f>
        <v>0</v>
      </c>
      <c r="O635" s="14" t="n">
        <f aca="false">Template!Q638</f>
        <v>0</v>
      </c>
    </row>
    <row r="636" customFormat="false" ht="15.75" hidden="false" customHeight="false" outlineLevel="0" collapsed="false">
      <c r="A636" s="6" t="n">
        <v>634</v>
      </c>
      <c r="B636" s="14" t="e">
        <f aca="false">join(",",G636,L636,Q636,V636,AA636,AF636,AK636)</f>
        <v>#NAME?</v>
      </c>
      <c r="C636" s="14" t="n">
        <f aca="false">IF(ISBLANK(Template!H639),, join("_",Template!H639:I639))</f>
        <v>0</v>
      </c>
      <c r="G636" s="14" t="e">
        <f aca="false">join(":",D636,E636,F636)</f>
        <v>#NAME?</v>
      </c>
      <c r="H636" s="14" t="n">
        <f aca="false">IF(ISBLANK(Template!K639),, join("_",Template!K639:L639))</f>
        <v>0</v>
      </c>
      <c r="J636" s="14" t="n">
        <f aca="false">Template!M639</f>
        <v>0</v>
      </c>
      <c r="L636" s="14" t="e">
        <f aca="false">join(":",I636,J636,K636)</f>
        <v>#NAME?</v>
      </c>
      <c r="M636" s="14" t="n">
        <f aca="false">IF(ISBLANK(Template!O639),, join("_",Template!O639:P639))</f>
        <v>0</v>
      </c>
      <c r="O636" s="14" t="n">
        <f aca="false">Template!Q639</f>
        <v>0</v>
      </c>
    </row>
    <row r="637" customFormat="false" ht="15.75" hidden="false" customHeight="false" outlineLevel="0" collapsed="false">
      <c r="A637" s="6" t="n">
        <v>635</v>
      </c>
      <c r="B637" s="14" t="e">
        <f aca="false">join(",",G637,L637,Q637,V637,AA637,AF637,AK637)</f>
        <v>#NAME?</v>
      </c>
      <c r="C637" s="14" t="n">
        <f aca="false">IF(ISBLANK(Template!H640),, join("_",Template!H640:I640))</f>
        <v>0</v>
      </c>
      <c r="G637" s="14" t="e">
        <f aca="false">join(":",D637,E637,F637)</f>
        <v>#NAME?</v>
      </c>
      <c r="H637" s="14" t="n">
        <f aca="false">IF(ISBLANK(Template!K640),, join("_",Template!K640:L640))</f>
        <v>0</v>
      </c>
      <c r="J637" s="14" t="n">
        <f aca="false">Template!M640</f>
        <v>0</v>
      </c>
      <c r="L637" s="14" t="e">
        <f aca="false">join(":",I637,J637,K637)</f>
        <v>#NAME?</v>
      </c>
      <c r="M637" s="14" t="n">
        <f aca="false">IF(ISBLANK(Template!O640),, join("_",Template!O640:P640))</f>
        <v>0</v>
      </c>
      <c r="O637" s="14" t="n">
        <f aca="false">Template!Q640</f>
        <v>0</v>
      </c>
    </row>
    <row r="638" customFormat="false" ht="15.75" hidden="false" customHeight="false" outlineLevel="0" collapsed="false">
      <c r="A638" s="6" t="n">
        <v>636</v>
      </c>
      <c r="B638" s="14" t="e">
        <f aca="false">join(",",G638,L638,Q638,V638,AA638,AF638,AK638)</f>
        <v>#NAME?</v>
      </c>
      <c r="C638" s="14" t="n">
        <f aca="false">IF(ISBLANK(Template!H641),, join("_",Template!H641:I641))</f>
        <v>0</v>
      </c>
      <c r="G638" s="14" t="e">
        <f aca="false">join(":",D638,E638,F638)</f>
        <v>#NAME?</v>
      </c>
      <c r="H638" s="14" t="n">
        <f aca="false">IF(ISBLANK(Template!K641),, join("_",Template!K641:L641))</f>
        <v>0</v>
      </c>
      <c r="J638" s="14" t="n">
        <f aca="false">Template!M641</f>
        <v>0</v>
      </c>
      <c r="L638" s="14" t="e">
        <f aca="false">join(":",I638,J638,K638)</f>
        <v>#NAME?</v>
      </c>
      <c r="M638" s="14" t="n">
        <f aca="false">IF(ISBLANK(Template!O641),, join("_",Template!O641:P641))</f>
        <v>0</v>
      </c>
      <c r="O638" s="14" t="n">
        <f aca="false">Template!Q641</f>
        <v>0</v>
      </c>
    </row>
    <row r="639" customFormat="false" ht="15.75" hidden="false" customHeight="false" outlineLevel="0" collapsed="false">
      <c r="A639" s="6" t="n">
        <v>637</v>
      </c>
      <c r="B639" s="14" t="e">
        <f aca="false">join(",",G639,L639,Q639,V639,AA639,AF639,AK639)</f>
        <v>#NAME?</v>
      </c>
      <c r="C639" s="14" t="n">
        <f aca="false">IF(ISBLANK(Template!H642),, join("_",Template!H642:I642))</f>
        <v>0</v>
      </c>
      <c r="G639" s="14" t="e">
        <f aca="false">join(":",D639,E639,F639)</f>
        <v>#NAME?</v>
      </c>
      <c r="H639" s="14" t="n">
        <f aca="false">IF(ISBLANK(Template!K642),, join("_",Template!K642:L642))</f>
        <v>0</v>
      </c>
      <c r="J639" s="14" t="n">
        <f aca="false">Template!M642</f>
        <v>0</v>
      </c>
      <c r="L639" s="14" t="e">
        <f aca="false">join(":",I639,J639,K639)</f>
        <v>#NAME?</v>
      </c>
      <c r="M639" s="14" t="n">
        <f aca="false">IF(ISBLANK(Template!O642),, join("_",Template!O642:P642))</f>
        <v>0</v>
      </c>
      <c r="O639" s="14" t="n">
        <f aca="false">Template!Q642</f>
        <v>0</v>
      </c>
    </row>
    <row r="640" customFormat="false" ht="15.75" hidden="false" customHeight="false" outlineLevel="0" collapsed="false">
      <c r="A640" s="6" t="n">
        <v>638</v>
      </c>
      <c r="B640" s="14" t="e">
        <f aca="false">join(",",G640,L640,Q640,V640,AA640,AF640,AK640)</f>
        <v>#NAME?</v>
      </c>
      <c r="C640" s="14" t="n">
        <f aca="false">IF(ISBLANK(Template!H643),, join("_",Template!H643:I643))</f>
        <v>0</v>
      </c>
      <c r="G640" s="14" t="e">
        <f aca="false">join(":",D640,E640,F640)</f>
        <v>#NAME?</v>
      </c>
      <c r="H640" s="14" t="n">
        <f aca="false">IF(ISBLANK(Template!K643),, join("_",Template!K643:L643))</f>
        <v>0</v>
      </c>
      <c r="J640" s="14" t="n">
        <f aca="false">Template!M643</f>
        <v>0</v>
      </c>
      <c r="L640" s="14" t="e">
        <f aca="false">join(":",I640,J640,K640)</f>
        <v>#NAME?</v>
      </c>
      <c r="M640" s="14" t="n">
        <f aca="false">IF(ISBLANK(Template!O643),, join("_",Template!O643:P643))</f>
        <v>0</v>
      </c>
      <c r="O640" s="14" t="n">
        <f aca="false">Template!Q643</f>
        <v>0</v>
      </c>
    </row>
    <row r="641" customFormat="false" ht="15.75" hidden="false" customHeight="false" outlineLevel="0" collapsed="false">
      <c r="A641" s="6" t="n">
        <v>639</v>
      </c>
      <c r="B641" s="14" t="e">
        <f aca="false">join(",",G641,L641,Q641,V641,AA641,AF641,AK641)</f>
        <v>#NAME?</v>
      </c>
      <c r="C641" s="14" t="n">
        <f aca="false">IF(ISBLANK(Template!H644),, join("_",Template!H644:I644))</f>
        <v>0</v>
      </c>
      <c r="G641" s="14" t="e">
        <f aca="false">join(":",D641,E641,F641)</f>
        <v>#NAME?</v>
      </c>
      <c r="H641" s="14" t="n">
        <f aca="false">IF(ISBLANK(Template!K644),, join("_",Template!K644:L644))</f>
        <v>0</v>
      </c>
      <c r="J641" s="14" t="n">
        <f aca="false">Template!M644</f>
        <v>0</v>
      </c>
      <c r="L641" s="14" t="e">
        <f aca="false">join(":",I641,J641,K641)</f>
        <v>#NAME?</v>
      </c>
      <c r="M641" s="14" t="n">
        <f aca="false">IF(ISBLANK(Template!O644),, join("_",Template!O644:P644))</f>
        <v>0</v>
      </c>
      <c r="O641" s="14" t="n">
        <f aca="false">Template!Q644</f>
        <v>0</v>
      </c>
    </row>
    <row r="642" customFormat="false" ht="15.75" hidden="false" customHeight="false" outlineLevel="0" collapsed="false">
      <c r="A642" s="6" t="n">
        <v>640</v>
      </c>
      <c r="B642" s="14" t="e">
        <f aca="false">join(",",G642,L642,Q642,V642,AA642,AF642,AK642)</f>
        <v>#NAME?</v>
      </c>
      <c r="C642" s="14" t="n">
        <f aca="false">IF(ISBLANK(Template!H645),, join("_",Template!H645:I645))</f>
        <v>0</v>
      </c>
      <c r="G642" s="14" t="e">
        <f aca="false">join(":",D642,E642,F642)</f>
        <v>#NAME?</v>
      </c>
      <c r="H642" s="14" t="n">
        <f aca="false">IF(ISBLANK(Template!K645),, join("_",Template!K645:L645))</f>
        <v>0</v>
      </c>
      <c r="J642" s="14" t="n">
        <f aca="false">Template!M645</f>
        <v>0</v>
      </c>
      <c r="L642" s="14" t="e">
        <f aca="false">join(":",I642,J642,K642)</f>
        <v>#NAME?</v>
      </c>
      <c r="M642" s="14" t="n">
        <f aca="false">IF(ISBLANK(Template!O645),, join("_",Template!O645:P645))</f>
        <v>0</v>
      </c>
      <c r="O642" s="14" t="n">
        <f aca="false">Template!Q645</f>
        <v>0</v>
      </c>
    </row>
    <row r="643" customFormat="false" ht="15.75" hidden="false" customHeight="false" outlineLevel="0" collapsed="false">
      <c r="A643" s="6" t="n">
        <v>641</v>
      </c>
      <c r="B643" s="14" t="e">
        <f aca="false">join(",",G643,L643,Q643,V643,AA643,AF643,AK643)</f>
        <v>#NAME?</v>
      </c>
      <c r="C643" s="14" t="n">
        <f aca="false">IF(ISBLANK(Template!H646),, join("_",Template!H646:I646))</f>
        <v>0</v>
      </c>
      <c r="G643" s="14" t="e">
        <f aca="false">join(":",D643,E643,F643)</f>
        <v>#NAME?</v>
      </c>
      <c r="H643" s="14" t="n">
        <f aca="false">IF(ISBLANK(Template!K646),, join("_",Template!K646:L646))</f>
        <v>0</v>
      </c>
      <c r="J643" s="14" t="n">
        <f aca="false">Template!M646</f>
        <v>0</v>
      </c>
      <c r="L643" s="14" t="e">
        <f aca="false">join(":",I643,J643,K643)</f>
        <v>#NAME?</v>
      </c>
      <c r="M643" s="14" t="n">
        <f aca="false">IF(ISBLANK(Template!O646),, join("_",Template!O646:P646))</f>
        <v>0</v>
      </c>
      <c r="O643" s="14" t="n">
        <f aca="false">Template!Q646</f>
        <v>0</v>
      </c>
    </row>
    <row r="644" customFormat="false" ht="15.75" hidden="false" customHeight="false" outlineLevel="0" collapsed="false">
      <c r="A644" s="6" t="n">
        <v>642</v>
      </c>
      <c r="B644" s="14" t="e">
        <f aca="false">join(",",G644,L644,Q644,V644,AA644,AF644,AK644)</f>
        <v>#NAME?</v>
      </c>
      <c r="C644" s="14" t="n">
        <f aca="false">IF(ISBLANK(Template!H647),, join("_",Template!H647:I647))</f>
        <v>0</v>
      </c>
      <c r="G644" s="14" t="e">
        <f aca="false">join(":",D644,E644,F644)</f>
        <v>#NAME?</v>
      </c>
      <c r="H644" s="14" t="n">
        <f aca="false">IF(ISBLANK(Template!K647),, join("_",Template!K647:L647))</f>
        <v>0</v>
      </c>
      <c r="J644" s="14" t="n">
        <f aca="false">Template!M647</f>
        <v>0</v>
      </c>
      <c r="L644" s="14" t="e">
        <f aca="false">join(":",I644,J644,K644)</f>
        <v>#NAME?</v>
      </c>
      <c r="M644" s="14" t="n">
        <f aca="false">IF(ISBLANK(Template!O647),, join("_",Template!O647:P647))</f>
        <v>0</v>
      </c>
      <c r="O644" s="14" t="n">
        <f aca="false">Template!Q647</f>
        <v>0</v>
      </c>
    </row>
    <row r="645" customFormat="false" ht="15.75" hidden="false" customHeight="false" outlineLevel="0" collapsed="false">
      <c r="A645" s="6" t="n">
        <v>643</v>
      </c>
      <c r="B645" s="14" t="e">
        <f aca="false">join(",",G645,L645,Q645,V645,AA645,AF645,AK645)</f>
        <v>#NAME?</v>
      </c>
      <c r="C645" s="14" t="n">
        <f aca="false">IF(ISBLANK(Template!H648),, join("_",Template!H648:I648))</f>
        <v>0</v>
      </c>
      <c r="G645" s="14" t="e">
        <f aca="false">join(":",D645,E645,F645)</f>
        <v>#NAME?</v>
      </c>
      <c r="H645" s="14" t="n">
        <f aca="false">IF(ISBLANK(Template!K648),, join("_",Template!K648:L648))</f>
        <v>0</v>
      </c>
      <c r="J645" s="14" t="n">
        <f aca="false">Template!M648</f>
        <v>0</v>
      </c>
      <c r="L645" s="14" t="e">
        <f aca="false">join(":",I645,J645,K645)</f>
        <v>#NAME?</v>
      </c>
      <c r="M645" s="14" t="n">
        <f aca="false">IF(ISBLANK(Template!O648),, join("_",Template!O648:P648))</f>
        <v>0</v>
      </c>
      <c r="O645" s="14" t="n">
        <f aca="false">Template!Q648</f>
        <v>0</v>
      </c>
    </row>
    <row r="646" customFormat="false" ht="15.75" hidden="false" customHeight="false" outlineLevel="0" collapsed="false">
      <c r="A646" s="6" t="n">
        <v>644</v>
      </c>
      <c r="B646" s="14" t="e">
        <f aca="false">join(",",G646,L646,Q646,V646,AA646,AF646,AK646)</f>
        <v>#NAME?</v>
      </c>
      <c r="C646" s="14" t="n">
        <f aca="false">IF(ISBLANK(Template!H649),, join("_",Template!H649:I649))</f>
        <v>0</v>
      </c>
      <c r="G646" s="14" t="e">
        <f aca="false">join(":",D646,E646,F646)</f>
        <v>#NAME?</v>
      </c>
      <c r="H646" s="14" t="n">
        <f aca="false">IF(ISBLANK(Template!K649),, join("_",Template!K649:L649))</f>
        <v>0</v>
      </c>
      <c r="J646" s="14" t="n">
        <f aca="false">Template!M649</f>
        <v>0</v>
      </c>
      <c r="L646" s="14" t="e">
        <f aca="false">join(":",I646,J646,K646)</f>
        <v>#NAME?</v>
      </c>
      <c r="M646" s="14" t="n">
        <f aca="false">IF(ISBLANK(Template!O649),, join("_",Template!O649:P649))</f>
        <v>0</v>
      </c>
      <c r="O646" s="14" t="n">
        <f aca="false">Template!Q649</f>
        <v>0</v>
      </c>
    </row>
    <row r="647" customFormat="false" ht="15.75" hidden="false" customHeight="false" outlineLevel="0" collapsed="false">
      <c r="A647" s="6" t="n">
        <v>645</v>
      </c>
      <c r="B647" s="14" t="e">
        <f aca="false">join(",",G647,L647,Q647,V647,AA647,AF647,AK647)</f>
        <v>#NAME?</v>
      </c>
      <c r="C647" s="14" t="n">
        <f aca="false">IF(ISBLANK(Template!H650),, join("_",Template!H650:I650))</f>
        <v>0</v>
      </c>
      <c r="G647" s="14" t="e">
        <f aca="false">join(":",D647,E647,F647)</f>
        <v>#NAME?</v>
      </c>
      <c r="H647" s="14" t="n">
        <f aca="false">IF(ISBLANK(Template!K650),, join("_",Template!K650:L650))</f>
        <v>0</v>
      </c>
      <c r="J647" s="14" t="n">
        <f aca="false">Template!M650</f>
        <v>0</v>
      </c>
      <c r="L647" s="14" t="e">
        <f aca="false">join(":",I647,J647,K647)</f>
        <v>#NAME?</v>
      </c>
      <c r="M647" s="14" t="n">
        <f aca="false">IF(ISBLANK(Template!O650),, join("_",Template!O650:P650))</f>
        <v>0</v>
      </c>
      <c r="O647" s="14" t="n">
        <f aca="false">Template!Q650</f>
        <v>0</v>
      </c>
    </row>
    <row r="648" customFormat="false" ht="15.75" hidden="false" customHeight="false" outlineLevel="0" collapsed="false">
      <c r="A648" s="6" t="n">
        <v>646</v>
      </c>
      <c r="B648" s="14" t="e">
        <f aca="false">join(",",G648,L648,Q648,V648,AA648,AF648,AK648)</f>
        <v>#NAME?</v>
      </c>
      <c r="C648" s="14" t="n">
        <f aca="false">IF(ISBLANK(Template!H651),, join("_",Template!H651:I651))</f>
        <v>0</v>
      </c>
      <c r="G648" s="14" t="e">
        <f aca="false">join(":",D648,E648,F648)</f>
        <v>#NAME?</v>
      </c>
      <c r="H648" s="14" t="n">
        <f aca="false">IF(ISBLANK(Template!K651),, join("_",Template!K651:L651))</f>
        <v>0</v>
      </c>
      <c r="J648" s="14" t="n">
        <f aca="false">Template!M651</f>
        <v>0</v>
      </c>
      <c r="L648" s="14" t="e">
        <f aca="false">join(":",I648,J648,K648)</f>
        <v>#NAME?</v>
      </c>
      <c r="M648" s="14" t="n">
        <f aca="false">IF(ISBLANK(Template!O651),, join("_",Template!O651:P651))</f>
        <v>0</v>
      </c>
      <c r="O648" s="14" t="n">
        <f aca="false">Template!Q651</f>
        <v>0</v>
      </c>
    </row>
    <row r="649" customFormat="false" ht="15.75" hidden="false" customHeight="false" outlineLevel="0" collapsed="false">
      <c r="A649" s="6" t="n">
        <v>647</v>
      </c>
      <c r="B649" s="14" t="e">
        <f aca="false">join(",",G649,L649,Q649,V649,AA649,AF649,AK649)</f>
        <v>#NAME?</v>
      </c>
      <c r="C649" s="14" t="n">
        <f aca="false">IF(ISBLANK(Template!H652),, join("_",Template!H652:I652))</f>
        <v>0</v>
      </c>
      <c r="G649" s="14" t="e">
        <f aca="false">join(":",D649,E649,F649)</f>
        <v>#NAME?</v>
      </c>
      <c r="H649" s="14" t="n">
        <f aca="false">IF(ISBLANK(Template!K652),, join("_",Template!K652:L652))</f>
        <v>0</v>
      </c>
      <c r="J649" s="14" t="n">
        <f aca="false">Template!M652</f>
        <v>0</v>
      </c>
      <c r="L649" s="14" t="e">
        <f aca="false">join(":",I649,J649,K649)</f>
        <v>#NAME?</v>
      </c>
      <c r="M649" s="14" t="n">
        <f aca="false">IF(ISBLANK(Template!O652),, join("_",Template!O652:P652))</f>
        <v>0</v>
      </c>
      <c r="O649" s="14" t="n">
        <f aca="false">Template!Q652</f>
        <v>0</v>
      </c>
    </row>
    <row r="650" customFormat="false" ht="15.75" hidden="false" customHeight="false" outlineLevel="0" collapsed="false">
      <c r="A650" s="6" t="n">
        <v>648</v>
      </c>
      <c r="B650" s="14" t="e">
        <f aca="false">join(",",G650,L650,Q650,V650,AA650,AF650,AK650)</f>
        <v>#NAME?</v>
      </c>
      <c r="C650" s="14" t="n">
        <f aca="false">IF(ISBLANK(Template!H653),, join("_",Template!H653:I653))</f>
        <v>0</v>
      </c>
      <c r="G650" s="14" t="e">
        <f aca="false">join(":",D650,E650,F650)</f>
        <v>#NAME?</v>
      </c>
      <c r="H650" s="14" t="n">
        <f aca="false">IF(ISBLANK(Template!K653),, join("_",Template!K653:L653))</f>
        <v>0</v>
      </c>
      <c r="J650" s="14" t="n">
        <f aca="false">Template!M653</f>
        <v>0</v>
      </c>
      <c r="L650" s="14" t="e">
        <f aca="false">join(":",I650,J650,K650)</f>
        <v>#NAME?</v>
      </c>
      <c r="M650" s="14" t="n">
        <f aca="false">IF(ISBLANK(Template!O653),, join("_",Template!O653:P653))</f>
        <v>0</v>
      </c>
      <c r="O650" s="14" t="n">
        <f aca="false">Template!Q653</f>
        <v>0</v>
      </c>
    </row>
    <row r="651" customFormat="false" ht="15.75" hidden="false" customHeight="false" outlineLevel="0" collapsed="false">
      <c r="A651" s="6" t="n">
        <v>649</v>
      </c>
      <c r="B651" s="14" t="e">
        <f aca="false">join(",",G651,L651,Q651,V651,AA651,AF651,AK651)</f>
        <v>#NAME?</v>
      </c>
      <c r="C651" s="14" t="n">
        <f aca="false">IF(ISBLANK(Template!H654),, join("_",Template!H654:I654))</f>
        <v>0</v>
      </c>
      <c r="G651" s="14" t="e">
        <f aca="false">join(":",D651,E651,F651)</f>
        <v>#NAME?</v>
      </c>
      <c r="H651" s="14" t="n">
        <f aca="false">IF(ISBLANK(Template!K654),, join("_",Template!K654:L654))</f>
        <v>0</v>
      </c>
      <c r="J651" s="14" t="n">
        <f aca="false">Template!M654</f>
        <v>0</v>
      </c>
      <c r="L651" s="14" t="e">
        <f aca="false">join(":",I651,J651,K651)</f>
        <v>#NAME?</v>
      </c>
      <c r="M651" s="14" t="n">
        <f aca="false">IF(ISBLANK(Template!O654),, join("_",Template!O654:P654))</f>
        <v>0</v>
      </c>
      <c r="O651" s="14" t="n">
        <f aca="false">Template!Q654</f>
        <v>0</v>
      </c>
    </row>
    <row r="652" customFormat="false" ht="15.75" hidden="false" customHeight="false" outlineLevel="0" collapsed="false">
      <c r="A652" s="6" t="n">
        <v>650</v>
      </c>
      <c r="B652" s="14" t="e">
        <f aca="false">join(",",G652,L652,Q652,V652,AA652,AF652,AK652)</f>
        <v>#NAME?</v>
      </c>
      <c r="C652" s="14" t="n">
        <f aca="false">IF(ISBLANK(Template!H655),, join("_",Template!H655:I655))</f>
        <v>0</v>
      </c>
      <c r="G652" s="14" t="e">
        <f aca="false">join(":",D652,E652,F652)</f>
        <v>#NAME?</v>
      </c>
      <c r="H652" s="14" t="n">
        <f aca="false">IF(ISBLANK(Template!K655),, join("_",Template!K655:L655))</f>
        <v>0</v>
      </c>
      <c r="J652" s="14" t="n">
        <f aca="false">Template!M655</f>
        <v>0</v>
      </c>
      <c r="L652" s="14" t="e">
        <f aca="false">join(":",I652,J652,K652)</f>
        <v>#NAME?</v>
      </c>
      <c r="M652" s="14" t="n">
        <f aca="false">IF(ISBLANK(Template!O655),, join("_",Template!O655:P655))</f>
        <v>0</v>
      </c>
      <c r="O652" s="14" t="n">
        <f aca="false">Template!Q655</f>
        <v>0</v>
      </c>
    </row>
    <row r="653" customFormat="false" ht="15.75" hidden="false" customHeight="false" outlineLevel="0" collapsed="false">
      <c r="A653" s="6" t="n">
        <v>651</v>
      </c>
      <c r="B653" s="14" t="e">
        <f aca="false">join(",",G653,L653,Q653,V653,AA653,AF653,AK653)</f>
        <v>#NAME?</v>
      </c>
      <c r="C653" s="14" t="n">
        <f aca="false">IF(ISBLANK(Template!H656),, join("_",Template!H656:I656))</f>
        <v>0</v>
      </c>
      <c r="G653" s="14" t="e">
        <f aca="false">join(":",D653,E653,F653)</f>
        <v>#NAME?</v>
      </c>
      <c r="H653" s="14" t="n">
        <f aca="false">IF(ISBLANK(Template!K656),, join("_",Template!K656:L656))</f>
        <v>0</v>
      </c>
      <c r="J653" s="14" t="n">
        <f aca="false">Template!M656</f>
        <v>0</v>
      </c>
      <c r="L653" s="14" t="e">
        <f aca="false">join(":",I653,J653,K653)</f>
        <v>#NAME?</v>
      </c>
      <c r="M653" s="14" t="n">
        <f aca="false">IF(ISBLANK(Template!O656),, join("_",Template!O656:P656))</f>
        <v>0</v>
      </c>
      <c r="O653" s="14" t="n">
        <f aca="false">Template!Q656</f>
        <v>0</v>
      </c>
    </row>
    <row r="654" customFormat="false" ht="15.75" hidden="false" customHeight="false" outlineLevel="0" collapsed="false">
      <c r="A654" s="6" t="n">
        <v>652</v>
      </c>
      <c r="B654" s="14" t="e">
        <f aca="false">join(",",G654,L654,Q654,V654,AA654,AF654,AK654)</f>
        <v>#NAME?</v>
      </c>
      <c r="C654" s="14" t="n">
        <f aca="false">IF(ISBLANK(Template!H657),, join("_",Template!H657:I657))</f>
        <v>0</v>
      </c>
      <c r="G654" s="14" t="e">
        <f aca="false">join(":",D654,E654,F654)</f>
        <v>#NAME?</v>
      </c>
      <c r="H654" s="14" t="n">
        <f aca="false">IF(ISBLANK(Template!K657),, join("_",Template!K657:L657))</f>
        <v>0</v>
      </c>
      <c r="J654" s="14" t="n">
        <f aca="false">Template!M657</f>
        <v>0</v>
      </c>
      <c r="L654" s="14" t="e">
        <f aca="false">join(":",I654,J654,K654)</f>
        <v>#NAME?</v>
      </c>
      <c r="M654" s="14" t="n">
        <f aca="false">IF(ISBLANK(Template!O657),, join("_",Template!O657:P657))</f>
        <v>0</v>
      </c>
      <c r="O654" s="14" t="n">
        <f aca="false">Template!Q657</f>
        <v>0</v>
      </c>
    </row>
    <row r="655" customFormat="false" ht="15.75" hidden="false" customHeight="false" outlineLevel="0" collapsed="false">
      <c r="A655" s="6" t="n">
        <v>653</v>
      </c>
      <c r="B655" s="14" t="e">
        <f aca="false">join(",",G655,L655,Q655,V655,AA655,AF655,AK655)</f>
        <v>#NAME?</v>
      </c>
      <c r="C655" s="14" t="n">
        <f aca="false">IF(ISBLANK(Template!H658),, join("_",Template!H658:I658))</f>
        <v>0</v>
      </c>
      <c r="G655" s="14" t="e">
        <f aca="false">join(":",D655,E655,F655)</f>
        <v>#NAME?</v>
      </c>
      <c r="H655" s="14" t="n">
        <f aca="false">IF(ISBLANK(Template!K658),, join("_",Template!K658:L658))</f>
        <v>0</v>
      </c>
      <c r="J655" s="14" t="n">
        <f aca="false">Template!M658</f>
        <v>0</v>
      </c>
      <c r="L655" s="14" t="e">
        <f aca="false">join(":",I655,J655,K655)</f>
        <v>#NAME?</v>
      </c>
      <c r="M655" s="14" t="n">
        <f aca="false">IF(ISBLANK(Template!O658),, join("_",Template!O658:P658))</f>
        <v>0</v>
      </c>
      <c r="O655" s="14" t="n">
        <f aca="false">Template!Q658</f>
        <v>0</v>
      </c>
    </row>
    <row r="656" customFormat="false" ht="15.75" hidden="false" customHeight="false" outlineLevel="0" collapsed="false">
      <c r="A656" s="6" t="n">
        <v>654</v>
      </c>
      <c r="B656" s="14" t="e">
        <f aca="false">join(",",G656,L656,Q656,V656,AA656,AF656,AK656)</f>
        <v>#NAME?</v>
      </c>
      <c r="C656" s="14" t="n">
        <f aca="false">IF(ISBLANK(Template!H659),, join("_",Template!H659:I659))</f>
        <v>0</v>
      </c>
      <c r="G656" s="14" t="e">
        <f aca="false">join(":",D656,E656,F656)</f>
        <v>#NAME?</v>
      </c>
      <c r="H656" s="14" t="n">
        <f aca="false">IF(ISBLANK(Template!K659),, join("_",Template!K659:L659))</f>
        <v>0</v>
      </c>
      <c r="J656" s="14" t="n">
        <f aca="false">Template!M659</f>
        <v>0</v>
      </c>
      <c r="L656" s="14" t="e">
        <f aca="false">join(":",I656,J656,K656)</f>
        <v>#NAME?</v>
      </c>
      <c r="M656" s="14" t="n">
        <f aca="false">IF(ISBLANK(Template!O659),, join("_",Template!O659:P659))</f>
        <v>0</v>
      </c>
      <c r="O656" s="14" t="n">
        <f aca="false">Template!Q659</f>
        <v>0</v>
      </c>
    </row>
    <row r="657" customFormat="false" ht="15.75" hidden="false" customHeight="false" outlineLevel="0" collapsed="false">
      <c r="A657" s="6" t="n">
        <v>655</v>
      </c>
      <c r="B657" s="14" t="e">
        <f aca="false">join(",",G657,L657,Q657,V657,AA657,AF657,AK657)</f>
        <v>#NAME?</v>
      </c>
      <c r="C657" s="14" t="n">
        <f aca="false">IF(ISBLANK(Template!H660),, join("_",Template!H660:I660))</f>
        <v>0</v>
      </c>
      <c r="G657" s="14" t="e">
        <f aca="false">join(":",D657,E657,F657)</f>
        <v>#NAME?</v>
      </c>
      <c r="H657" s="14" t="n">
        <f aca="false">IF(ISBLANK(Template!K660),, join("_",Template!K660:L660))</f>
        <v>0</v>
      </c>
      <c r="J657" s="14" t="n">
        <f aca="false">Template!M660</f>
        <v>0</v>
      </c>
      <c r="L657" s="14" t="e">
        <f aca="false">join(":",I657,J657,K657)</f>
        <v>#NAME?</v>
      </c>
      <c r="M657" s="14" t="n">
        <f aca="false">IF(ISBLANK(Template!O660),, join("_",Template!O660:P660))</f>
        <v>0</v>
      </c>
      <c r="O657" s="14" t="n">
        <f aca="false">Template!Q660</f>
        <v>0</v>
      </c>
    </row>
    <row r="658" customFormat="false" ht="15.75" hidden="false" customHeight="false" outlineLevel="0" collapsed="false">
      <c r="A658" s="6" t="n">
        <v>656</v>
      </c>
      <c r="B658" s="14" t="e">
        <f aca="false">join(",",G658,L658,Q658,V658,AA658,AF658,AK658)</f>
        <v>#NAME?</v>
      </c>
      <c r="C658" s="14" t="n">
        <f aca="false">IF(ISBLANK(Template!H661),, join("_",Template!H661:I661))</f>
        <v>0</v>
      </c>
      <c r="G658" s="14" t="e">
        <f aca="false">join(":",D658,E658,F658)</f>
        <v>#NAME?</v>
      </c>
      <c r="H658" s="14" t="n">
        <f aca="false">IF(ISBLANK(Template!K661),, join("_",Template!K661:L661))</f>
        <v>0</v>
      </c>
      <c r="J658" s="14" t="n">
        <f aca="false">Template!M661</f>
        <v>0</v>
      </c>
      <c r="L658" s="14" t="e">
        <f aca="false">join(":",I658,J658,K658)</f>
        <v>#NAME?</v>
      </c>
      <c r="M658" s="14" t="n">
        <f aca="false">IF(ISBLANK(Template!O661),, join("_",Template!O661:P661))</f>
        <v>0</v>
      </c>
      <c r="O658" s="14" t="n">
        <f aca="false">Template!Q661</f>
        <v>0</v>
      </c>
    </row>
    <row r="659" customFormat="false" ht="15.75" hidden="false" customHeight="false" outlineLevel="0" collapsed="false">
      <c r="A659" s="6" t="n">
        <v>657</v>
      </c>
      <c r="B659" s="14" t="e">
        <f aca="false">join(",",G659,L659,Q659,V659,AA659,AF659,AK659)</f>
        <v>#NAME?</v>
      </c>
      <c r="C659" s="14" t="n">
        <f aca="false">IF(ISBLANK(Template!H662),, join("_",Template!H662:I662))</f>
        <v>0</v>
      </c>
      <c r="G659" s="14" t="e">
        <f aca="false">join(":",D659,E659,F659)</f>
        <v>#NAME?</v>
      </c>
      <c r="H659" s="14" t="n">
        <f aca="false">IF(ISBLANK(Template!K662),, join("_",Template!K662:L662))</f>
        <v>0</v>
      </c>
      <c r="J659" s="14" t="n">
        <f aca="false">Template!M662</f>
        <v>0</v>
      </c>
      <c r="L659" s="14" t="e">
        <f aca="false">join(":",I659,J659,K659)</f>
        <v>#NAME?</v>
      </c>
      <c r="M659" s="14" t="n">
        <f aca="false">IF(ISBLANK(Template!O662),, join("_",Template!O662:P662))</f>
        <v>0</v>
      </c>
      <c r="O659" s="14" t="n">
        <f aca="false">Template!Q662</f>
        <v>0</v>
      </c>
    </row>
    <row r="660" customFormat="false" ht="15.75" hidden="false" customHeight="false" outlineLevel="0" collapsed="false">
      <c r="A660" s="6" t="n">
        <v>658</v>
      </c>
      <c r="B660" s="14" t="e">
        <f aca="false">join(",",G660,L660,Q660,V660,AA660,AF660,AK660)</f>
        <v>#NAME?</v>
      </c>
      <c r="C660" s="14" t="n">
        <f aca="false">IF(ISBLANK(Template!H663),, join("_",Template!H663:I663))</f>
        <v>0</v>
      </c>
      <c r="G660" s="14" t="e">
        <f aca="false">join(":",D660,E660,F660)</f>
        <v>#NAME?</v>
      </c>
      <c r="H660" s="14" t="n">
        <f aca="false">IF(ISBLANK(Template!K663),, join("_",Template!K663:L663))</f>
        <v>0</v>
      </c>
      <c r="J660" s="14" t="n">
        <f aca="false">Template!M663</f>
        <v>0</v>
      </c>
      <c r="L660" s="14" t="e">
        <f aca="false">join(":",I660,J660,K660)</f>
        <v>#NAME?</v>
      </c>
      <c r="M660" s="14" t="n">
        <f aca="false">IF(ISBLANK(Template!O663),, join("_",Template!O663:P663))</f>
        <v>0</v>
      </c>
      <c r="O660" s="14" t="n">
        <f aca="false">Template!Q663</f>
        <v>0</v>
      </c>
    </row>
    <row r="661" customFormat="false" ht="15.75" hidden="false" customHeight="false" outlineLevel="0" collapsed="false">
      <c r="A661" s="6" t="n">
        <v>659</v>
      </c>
      <c r="B661" s="14" t="e">
        <f aca="false">join(",",G661,L661,Q661,V661,AA661,AF661,AK661)</f>
        <v>#NAME?</v>
      </c>
      <c r="C661" s="14" t="n">
        <f aca="false">IF(ISBLANK(Template!H664),, join("_",Template!H664:I664))</f>
        <v>0</v>
      </c>
      <c r="G661" s="14" t="e">
        <f aca="false">join(":",D661,E661,F661)</f>
        <v>#NAME?</v>
      </c>
      <c r="H661" s="14" t="n">
        <f aca="false">IF(ISBLANK(Template!K664),, join("_",Template!K664:L664))</f>
        <v>0</v>
      </c>
      <c r="J661" s="14" t="n">
        <f aca="false">Template!M664</f>
        <v>0</v>
      </c>
      <c r="L661" s="14" t="e">
        <f aca="false">join(":",I661,J661,K661)</f>
        <v>#NAME?</v>
      </c>
      <c r="M661" s="14" t="n">
        <f aca="false">IF(ISBLANK(Template!O664),, join("_",Template!O664:P664))</f>
        <v>0</v>
      </c>
      <c r="O661" s="14" t="n">
        <f aca="false">Template!Q664</f>
        <v>0</v>
      </c>
    </row>
    <row r="662" customFormat="false" ht="15.75" hidden="false" customHeight="false" outlineLevel="0" collapsed="false">
      <c r="A662" s="6" t="n">
        <v>660</v>
      </c>
      <c r="B662" s="14" t="e">
        <f aca="false">join(",",G662,L662,Q662,V662,AA662,AF662,AK662)</f>
        <v>#NAME?</v>
      </c>
      <c r="C662" s="14" t="n">
        <f aca="false">IF(ISBLANK(Template!H665),, join("_",Template!H665:I665))</f>
        <v>0</v>
      </c>
      <c r="G662" s="14" t="e">
        <f aca="false">join(":",D662,E662,F662)</f>
        <v>#NAME?</v>
      </c>
      <c r="H662" s="14" t="n">
        <f aca="false">IF(ISBLANK(Template!K665),, join("_",Template!K665:L665))</f>
        <v>0</v>
      </c>
      <c r="J662" s="14" t="n">
        <f aca="false">Template!M665</f>
        <v>0</v>
      </c>
      <c r="L662" s="14" t="e">
        <f aca="false">join(":",I662,J662,K662)</f>
        <v>#NAME?</v>
      </c>
      <c r="M662" s="14" t="n">
        <f aca="false">IF(ISBLANK(Template!O665),, join("_",Template!O665:P665))</f>
        <v>0</v>
      </c>
      <c r="O662" s="14" t="n">
        <f aca="false">Template!Q665</f>
        <v>0</v>
      </c>
    </row>
    <row r="663" customFormat="false" ht="15.75" hidden="false" customHeight="false" outlineLevel="0" collapsed="false">
      <c r="A663" s="6" t="n">
        <v>661</v>
      </c>
      <c r="B663" s="14" t="e">
        <f aca="false">join(",",G663,L663,Q663,V663,AA663,AF663,AK663)</f>
        <v>#NAME?</v>
      </c>
      <c r="C663" s="14" t="n">
        <f aca="false">IF(ISBLANK(Template!H666),, join("_",Template!H666:I666))</f>
        <v>0</v>
      </c>
      <c r="G663" s="14" t="e">
        <f aca="false">join(":",D663,E663,F663)</f>
        <v>#NAME?</v>
      </c>
      <c r="H663" s="14" t="n">
        <f aca="false">IF(ISBLANK(Template!K666),, join("_",Template!K666:L666))</f>
        <v>0</v>
      </c>
      <c r="J663" s="14" t="n">
        <f aca="false">Template!M666</f>
        <v>0</v>
      </c>
      <c r="L663" s="14" t="e">
        <f aca="false">join(":",I663,J663,K663)</f>
        <v>#NAME?</v>
      </c>
      <c r="M663" s="14" t="n">
        <f aca="false">IF(ISBLANK(Template!O666),, join("_",Template!O666:P666))</f>
        <v>0</v>
      </c>
      <c r="O663" s="14" t="n">
        <f aca="false">Template!Q666</f>
        <v>0</v>
      </c>
    </row>
    <row r="664" customFormat="false" ht="15.75" hidden="false" customHeight="false" outlineLevel="0" collapsed="false">
      <c r="A664" s="6" t="n">
        <v>662</v>
      </c>
      <c r="B664" s="14" t="e">
        <f aca="false">join(",",G664,L664,Q664,V664,AA664,AF664,AK664)</f>
        <v>#NAME?</v>
      </c>
      <c r="C664" s="14" t="n">
        <f aca="false">IF(ISBLANK(Template!H667),, join("_",Template!H667:I667))</f>
        <v>0</v>
      </c>
      <c r="G664" s="14" t="e">
        <f aca="false">join(":",D664,E664,F664)</f>
        <v>#NAME?</v>
      </c>
      <c r="H664" s="14" t="n">
        <f aca="false">IF(ISBLANK(Template!K667),, join("_",Template!K667:L667))</f>
        <v>0</v>
      </c>
      <c r="J664" s="14" t="n">
        <f aca="false">Template!M667</f>
        <v>0</v>
      </c>
      <c r="L664" s="14" t="e">
        <f aca="false">join(":",I664,J664,K664)</f>
        <v>#NAME?</v>
      </c>
      <c r="M664" s="14" t="n">
        <f aca="false">IF(ISBLANK(Template!O667),, join("_",Template!O667:P667))</f>
        <v>0</v>
      </c>
      <c r="O664" s="14" t="n">
        <f aca="false">Template!Q667</f>
        <v>0</v>
      </c>
    </row>
    <row r="665" customFormat="false" ht="15.75" hidden="false" customHeight="false" outlineLevel="0" collapsed="false">
      <c r="A665" s="6" t="n">
        <v>663</v>
      </c>
      <c r="B665" s="14" t="e">
        <f aca="false">join(",",G665,L665,Q665,V665,AA665,AF665,AK665)</f>
        <v>#NAME?</v>
      </c>
      <c r="C665" s="14" t="n">
        <f aca="false">IF(ISBLANK(Template!H668),, join("_",Template!H668:I668))</f>
        <v>0</v>
      </c>
      <c r="G665" s="14" t="e">
        <f aca="false">join(":",D665,E665,F665)</f>
        <v>#NAME?</v>
      </c>
      <c r="H665" s="14" t="n">
        <f aca="false">IF(ISBLANK(Template!K668),, join("_",Template!K668:L668))</f>
        <v>0</v>
      </c>
      <c r="J665" s="14" t="n">
        <f aca="false">Template!M668</f>
        <v>0</v>
      </c>
      <c r="L665" s="14" t="e">
        <f aca="false">join(":",I665,J665,K665)</f>
        <v>#NAME?</v>
      </c>
      <c r="M665" s="14" t="n">
        <f aca="false">IF(ISBLANK(Template!O668),, join("_",Template!O668:P668))</f>
        <v>0</v>
      </c>
      <c r="O665" s="14" t="n">
        <f aca="false">Template!Q668</f>
        <v>0</v>
      </c>
    </row>
    <row r="666" customFormat="false" ht="15.75" hidden="false" customHeight="false" outlineLevel="0" collapsed="false">
      <c r="A666" s="6" t="n">
        <v>664</v>
      </c>
      <c r="B666" s="14" t="e">
        <f aca="false">join(",",G666,L666,Q666,V666,AA666,AF666,AK666)</f>
        <v>#NAME?</v>
      </c>
      <c r="C666" s="14" t="n">
        <f aca="false">IF(ISBLANK(Template!H669),, join("_",Template!H669:I669))</f>
        <v>0</v>
      </c>
      <c r="G666" s="14" t="e">
        <f aca="false">join(":",D666,E666,F666)</f>
        <v>#NAME?</v>
      </c>
      <c r="H666" s="14" t="n">
        <f aca="false">IF(ISBLANK(Template!K669),, join("_",Template!K669:L669))</f>
        <v>0</v>
      </c>
      <c r="J666" s="14" t="n">
        <f aca="false">Template!M669</f>
        <v>0</v>
      </c>
      <c r="L666" s="14" t="e">
        <f aca="false">join(":",I666,J666,K666)</f>
        <v>#NAME?</v>
      </c>
      <c r="M666" s="14" t="n">
        <f aca="false">IF(ISBLANK(Template!O669),, join("_",Template!O669:P669))</f>
        <v>0</v>
      </c>
      <c r="O666" s="14" t="n">
        <f aca="false">Template!Q669</f>
        <v>0</v>
      </c>
    </row>
    <row r="667" customFormat="false" ht="15.75" hidden="false" customHeight="false" outlineLevel="0" collapsed="false">
      <c r="A667" s="6" t="n">
        <v>665</v>
      </c>
      <c r="B667" s="14" t="e">
        <f aca="false">join(",",G667,L667,Q667,V667,AA667,AF667,AK667)</f>
        <v>#NAME?</v>
      </c>
      <c r="C667" s="14" t="n">
        <f aca="false">IF(ISBLANK(Template!H670),, join("_",Template!H670:I670))</f>
        <v>0</v>
      </c>
      <c r="G667" s="14" t="e">
        <f aca="false">join(":",D667,E667,F667)</f>
        <v>#NAME?</v>
      </c>
      <c r="H667" s="14" t="n">
        <f aca="false">IF(ISBLANK(Template!K670),, join("_",Template!K670:L670))</f>
        <v>0</v>
      </c>
      <c r="J667" s="14" t="n">
        <f aca="false">Template!M670</f>
        <v>0</v>
      </c>
      <c r="L667" s="14" t="e">
        <f aca="false">join(":",I667,J667,K667)</f>
        <v>#NAME?</v>
      </c>
      <c r="M667" s="14" t="n">
        <f aca="false">IF(ISBLANK(Template!O670),, join("_",Template!O670:P670))</f>
        <v>0</v>
      </c>
      <c r="O667" s="14" t="n">
        <f aca="false">Template!Q670</f>
        <v>0</v>
      </c>
    </row>
    <row r="668" customFormat="false" ht="15.75" hidden="false" customHeight="false" outlineLevel="0" collapsed="false">
      <c r="A668" s="6" t="n">
        <v>666</v>
      </c>
      <c r="B668" s="14" t="e">
        <f aca="false">join(",",G668,L668,Q668,V668,AA668,AF668,AK668)</f>
        <v>#NAME?</v>
      </c>
      <c r="C668" s="14" t="n">
        <f aca="false">IF(ISBLANK(Template!H671),, join("_",Template!H671:I671))</f>
        <v>0</v>
      </c>
      <c r="G668" s="14" t="e">
        <f aca="false">join(":",D668,E668,F668)</f>
        <v>#NAME?</v>
      </c>
      <c r="H668" s="14" t="n">
        <f aca="false">IF(ISBLANK(Template!K671),, join("_",Template!K671:L671))</f>
        <v>0</v>
      </c>
      <c r="J668" s="14" t="n">
        <f aca="false">Template!M671</f>
        <v>0</v>
      </c>
      <c r="L668" s="14" t="e">
        <f aca="false">join(":",I668,J668,K668)</f>
        <v>#NAME?</v>
      </c>
      <c r="M668" s="14" t="n">
        <f aca="false">IF(ISBLANK(Template!O671),, join("_",Template!O671:P671))</f>
        <v>0</v>
      </c>
      <c r="O668" s="14" t="n">
        <f aca="false">Template!Q671</f>
        <v>0</v>
      </c>
    </row>
    <row r="669" customFormat="false" ht="15.75" hidden="false" customHeight="false" outlineLevel="0" collapsed="false">
      <c r="A669" s="6" t="n">
        <v>667</v>
      </c>
      <c r="B669" s="14" t="e">
        <f aca="false">join(",",G669,L669,Q669,V669,AA669,AF669,AK669)</f>
        <v>#NAME?</v>
      </c>
      <c r="C669" s="14" t="n">
        <f aca="false">IF(ISBLANK(Template!H672),, join("_",Template!H672:I672))</f>
        <v>0</v>
      </c>
      <c r="G669" s="14" t="e">
        <f aca="false">join(":",D669,E669,F669)</f>
        <v>#NAME?</v>
      </c>
      <c r="H669" s="14" t="n">
        <f aca="false">IF(ISBLANK(Template!K672),, join("_",Template!K672:L672))</f>
        <v>0</v>
      </c>
      <c r="J669" s="14" t="n">
        <f aca="false">Template!M672</f>
        <v>0</v>
      </c>
      <c r="L669" s="14" t="e">
        <f aca="false">join(":",I669,J669,K669)</f>
        <v>#NAME?</v>
      </c>
      <c r="M669" s="14" t="n">
        <f aca="false">IF(ISBLANK(Template!O672),, join("_",Template!O672:P672))</f>
        <v>0</v>
      </c>
      <c r="O669" s="14" t="n">
        <f aca="false">Template!Q672</f>
        <v>0</v>
      </c>
    </row>
    <row r="670" customFormat="false" ht="15.75" hidden="false" customHeight="false" outlineLevel="0" collapsed="false">
      <c r="A670" s="6" t="n">
        <v>668</v>
      </c>
      <c r="B670" s="14" t="e">
        <f aca="false">join(",",G670,L670,Q670,V670,AA670,AF670,AK670)</f>
        <v>#NAME?</v>
      </c>
      <c r="C670" s="14" t="n">
        <f aca="false">IF(ISBLANK(Template!H673),, join("_",Template!H673:I673))</f>
        <v>0</v>
      </c>
      <c r="G670" s="14" t="e">
        <f aca="false">join(":",D670,E670,F670)</f>
        <v>#NAME?</v>
      </c>
      <c r="H670" s="14" t="n">
        <f aca="false">IF(ISBLANK(Template!K673),, join("_",Template!K673:L673))</f>
        <v>0</v>
      </c>
      <c r="J670" s="14" t="n">
        <f aca="false">Template!M673</f>
        <v>0</v>
      </c>
      <c r="L670" s="14" t="e">
        <f aca="false">join(":",I670,J670,K670)</f>
        <v>#NAME?</v>
      </c>
      <c r="M670" s="14" t="n">
        <f aca="false">IF(ISBLANK(Template!O673),, join("_",Template!O673:P673))</f>
        <v>0</v>
      </c>
      <c r="O670" s="14" t="n">
        <f aca="false">Template!Q673</f>
        <v>0</v>
      </c>
    </row>
    <row r="671" customFormat="false" ht="15.75" hidden="false" customHeight="false" outlineLevel="0" collapsed="false">
      <c r="A671" s="6" t="n">
        <v>669</v>
      </c>
      <c r="B671" s="14" t="e">
        <f aca="false">join(",",G671,L671,Q671,V671,AA671,AF671,AK671)</f>
        <v>#NAME?</v>
      </c>
      <c r="C671" s="14" t="n">
        <f aca="false">IF(ISBLANK(Template!H674),, join("_",Template!H674:I674))</f>
        <v>0</v>
      </c>
      <c r="G671" s="14" t="e">
        <f aca="false">join(":",D671,E671,F671)</f>
        <v>#NAME?</v>
      </c>
      <c r="H671" s="14" t="n">
        <f aca="false">IF(ISBLANK(Template!K674),, join("_",Template!K674:L674))</f>
        <v>0</v>
      </c>
      <c r="J671" s="14" t="n">
        <f aca="false">Template!M674</f>
        <v>0</v>
      </c>
      <c r="L671" s="14" t="e">
        <f aca="false">join(":",I671,J671,K671)</f>
        <v>#NAME?</v>
      </c>
      <c r="M671" s="14" t="n">
        <f aca="false">IF(ISBLANK(Template!O674),, join("_",Template!O674:P674))</f>
        <v>0</v>
      </c>
      <c r="O671" s="14" t="n">
        <f aca="false">Template!Q674</f>
        <v>0</v>
      </c>
    </row>
    <row r="672" customFormat="false" ht="15.75" hidden="false" customHeight="false" outlineLevel="0" collapsed="false">
      <c r="A672" s="6" t="n">
        <v>670</v>
      </c>
      <c r="B672" s="14" t="e">
        <f aca="false">join(",",G672,L672,Q672,V672,AA672,AF672,AK672)</f>
        <v>#NAME?</v>
      </c>
      <c r="C672" s="14" t="n">
        <f aca="false">IF(ISBLANK(Template!H675),, join("_",Template!H675:I675))</f>
        <v>0</v>
      </c>
      <c r="G672" s="14" t="e">
        <f aca="false">join(":",D672,E672,F672)</f>
        <v>#NAME?</v>
      </c>
      <c r="H672" s="14" t="n">
        <f aca="false">IF(ISBLANK(Template!K675),, join("_",Template!K675:L675))</f>
        <v>0</v>
      </c>
      <c r="J672" s="14" t="n">
        <f aca="false">Template!M675</f>
        <v>0</v>
      </c>
      <c r="L672" s="14" t="e">
        <f aca="false">join(":",I672,J672,K672)</f>
        <v>#NAME?</v>
      </c>
      <c r="M672" s="14" t="n">
        <f aca="false">IF(ISBLANK(Template!O675),, join("_",Template!O675:P675))</f>
        <v>0</v>
      </c>
      <c r="O672" s="14" t="n">
        <f aca="false">Template!Q675</f>
        <v>0</v>
      </c>
    </row>
    <row r="673" customFormat="false" ht="15.75" hidden="false" customHeight="false" outlineLevel="0" collapsed="false">
      <c r="A673" s="6" t="n">
        <v>671</v>
      </c>
      <c r="B673" s="14" t="e">
        <f aca="false">join(",",G673,L673,Q673,V673,AA673,AF673,AK673)</f>
        <v>#NAME?</v>
      </c>
      <c r="C673" s="14" t="n">
        <f aca="false">IF(ISBLANK(Template!H676),, join("_",Template!H676:I676))</f>
        <v>0</v>
      </c>
      <c r="G673" s="14" t="e">
        <f aca="false">join(":",D673,E673,F673)</f>
        <v>#NAME?</v>
      </c>
      <c r="H673" s="14" t="n">
        <f aca="false">IF(ISBLANK(Template!K676),, join("_",Template!K676:L676))</f>
        <v>0</v>
      </c>
      <c r="J673" s="14" t="n">
        <f aca="false">Template!M676</f>
        <v>0</v>
      </c>
      <c r="L673" s="14" t="e">
        <f aca="false">join(":",I673,J673,K673)</f>
        <v>#NAME?</v>
      </c>
      <c r="M673" s="14" t="n">
        <f aca="false">IF(ISBLANK(Template!O676),, join("_",Template!O676:P676))</f>
        <v>0</v>
      </c>
      <c r="O673" s="14" t="n">
        <f aca="false">Template!Q676</f>
        <v>0</v>
      </c>
    </row>
    <row r="674" customFormat="false" ht="15.75" hidden="false" customHeight="false" outlineLevel="0" collapsed="false">
      <c r="A674" s="6" t="n">
        <v>672</v>
      </c>
      <c r="B674" s="14" t="e">
        <f aca="false">join(",",G674,L674,Q674,V674,AA674,AF674,AK674)</f>
        <v>#NAME?</v>
      </c>
      <c r="C674" s="14" t="n">
        <f aca="false">IF(ISBLANK(Template!H677),, join("_",Template!H677:I677))</f>
        <v>0</v>
      </c>
      <c r="G674" s="14" t="e">
        <f aca="false">join(":",D674,E674,F674)</f>
        <v>#NAME?</v>
      </c>
      <c r="H674" s="14" t="n">
        <f aca="false">IF(ISBLANK(Template!K677),, join("_",Template!K677:L677))</f>
        <v>0</v>
      </c>
      <c r="J674" s="14" t="n">
        <f aca="false">Template!M677</f>
        <v>0</v>
      </c>
      <c r="L674" s="14" t="e">
        <f aca="false">join(":",I674,J674,K674)</f>
        <v>#NAME?</v>
      </c>
      <c r="M674" s="14" t="n">
        <f aca="false">IF(ISBLANK(Template!O677),, join("_",Template!O677:P677))</f>
        <v>0</v>
      </c>
      <c r="O674" s="14" t="n">
        <f aca="false">Template!Q677</f>
        <v>0</v>
      </c>
    </row>
    <row r="675" customFormat="false" ht="15.75" hidden="false" customHeight="false" outlineLevel="0" collapsed="false">
      <c r="A675" s="6" t="n">
        <v>673</v>
      </c>
      <c r="B675" s="14" t="e">
        <f aca="false">join(",",G675,L675,Q675,V675,AA675,AF675,AK675)</f>
        <v>#NAME?</v>
      </c>
      <c r="C675" s="14" t="n">
        <f aca="false">IF(ISBLANK(Template!H678),, join("_",Template!H678:I678))</f>
        <v>0</v>
      </c>
      <c r="G675" s="14" t="e">
        <f aca="false">join(":",D675,E675,F675)</f>
        <v>#NAME?</v>
      </c>
      <c r="H675" s="14" t="n">
        <f aca="false">IF(ISBLANK(Template!K678),, join("_",Template!K678:L678))</f>
        <v>0</v>
      </c>
      <c r="J675" s="14" t="n">
        <f aca="false">Template!M678</f>
        <v>0</v>
      </c>
      <c r="L675" s="14" t="e">
        <f aca="false">join(":",I675,J675,K675)</f>
        <v>#NAME?</v>
      </c>
      <c r="M675" s="14" t="n">
        <f aca="false">IF(ISBLANK(Template!O678),, join("_",Template!O678:P678))</f>
        <v>0</v>
      </c>
      <c r="O675" s="14" t="n">
        <f aca="false">Template!Q678</f>
        <v>0</v>
      </c>
    </row>
    <row r="676" customFormat="false" ht="15.75" hidden="false" customHeight="false" outlineLevel="0" collapsed="false">
      <c r="A676" s="6" t="n">
        <v>674</v>
      </c>
      <c r="B676" s="14" t="e">
        <f aca="false">join(",",G676,L676,Q676,V676,AA676,AF676,AK676)</f>
        <v>#NAME?</v>
      </c>
      <c r="C676" s="14" t="n">
        <f aca="false">IF(ISBLANK(Template!H679),, join("_",Template!H679:I679))</f>
        <v>0</v>
      </c>
      <c r="G676" s="14" t="e">
        <f aca="false">join(":",D676,E676,F676)</f>
        <v>#NAME?</v>
      </c>
      <c r="H676" s="14" t="n">
        <f aca="false">IF(ISBLANK(Template!K679),, join("_",Template!K679:L679))</f>
        <v>0</v>
      </c>
      <c r="J676" s="14" t="n">
        <f aca="false">Template!M679</f>
        <v>0</v>
      </c>
      <c r="L676" s="14" t="e">
        <f aca="false">join(":",I676,J676,K676)</f>
        <v>#NAME?</v>
      </c>
      <c r="M676" s="14" t="n">
        <f aca="false">IF(ISBLANK(Template!O679),, join("_",Template!O679:P679))</f>
        <v>0</v>
      </c>
      <c r="O676" s="14" t="n">
        <f aca="false">Template!Q679</f>
        <v>0</v>
      </c>
    </row>
    <row r="677" customFormat="false" ht="15.75" hidden="false" customHeight="false" outlineLevel="0" collapsed="false">
      <c r="A677" s="6" t="n">
        <v>675</v>
      </c>
      <c r="B677" s="14" t="e">
        <f aca="false">join(",",G677,L677,Q677,V677,AA677,AF677,AK677)</f>
        <v>#NAME?</v>
      </c>
      <c r="C677" s="14" t="n">
        <f aca="false">IF(ISBLANK(Template!H680),, join("_",Template!H680:I680))</f>
        <v>0</v>
      </c>
      <c r="G677" s="14" t="e">
        <f aca="false">join(":",D677,E677,F677)</f>
        <v>#NAME?</v>
      </c>
      <c r="H677" s="14" t="n">
        <f aca="false">IF(ISBLANK(Template!K680),, join("_",Template!K680:L680))</f>
        <v>0</v>
      </c>
      <c r="J677" s="14" t="n">
        <f aca="false">Template!M680</f>
        <v>0</v>
      </c>
      <c r="L677" s="14" t="e">
        <f aca="false">join(":",I677,J677,K677)</f>
        <v>#NAME?</v>
      </c>
      <c r="M677" s="14" t="n">
        <f aca="false">IF(ISBLANK(Template!O680),, join("_",Template!O680:P680))</f>
        <v>0</v>
      </c>
      <c r="O677" s="14" t="n">
        <f aca="false">Template!Q680</f>
        <v>0</v>
      </c>
    </row>
    <row r="678" customFormat="false" ht="15.75" hidden="false" customHeight="false" outlineLevel="0" collapsed="false">
      <c r="A678" s="6" t="n">
        <v>676</v>
      </c>
      <c r="B678" s="14" t="e">
        <f aca="false">join(",",G678,L678,Q678,V678,AA678,AF678,AK678)</f>
        <v>#NAME?</v>
      </c>
      <c r="C678" s="14" t="n">
        <f aca="false">IF(ISBLANK(Template!H681),, join("_",Template!H681:I681))</f>
        <v>0</v>
      </c>
      <c r="G678" s="14" t="e">
        <f aca="false">join(":",D678,E678,F678)</f>
        <v>#NAME?</v>
      </c>
      <c r="H678" s="14" t="n">
        <f aca="false">IF(ISBLANK(Template!K681),, join("_",Template!K681:L681))</f>
        <v>0</v>
      </c>
      <c r="J678" s="14" t="n">
        <f aca="false">Template!M681</f>
        <v>0</v>
      </c>
      <c r="L678" s="14" t="e">
        <f aca="false">join(":",I678,J678,K678)</f>
        <v>#NAME?</v>
      </c>
      <c r="M678" s="14" t="n">
        <f aca="false">IF(ISBLANK(Template!O681),, join("_",Template!O681:P681))</f>
        <v>0</v>
      </c>
      <c r="O678" s="14" t="n">
        <f aca="false">Template!Q681</f>
        <v>0</v>
      </c>
    </row>
    <row r="679" customFormat="false" ht="15.75" hidden="false" customHeight="false" outlineLevel="0" collapsed="false">
      <c r="A679" s="6" t="n">
        <v>677</v>
      </c>
      <c r="B679" s="14" t="e">
        <f aca="false">join(",",G679,L679,Q679,V679,AA679,AF679,AK679)</f>
        <v>#NAME?</v>
      </c>
      <c r="C679" s="14" t="n">
        <f aca="false">IF(ISBLANK(Template!H682),, join("_",Template!H682:I682))</f>
        <v>0</v>
      </c>
      <c r="G679" s="14" t="e">
        <f aca="false">join(":",D679,E679,F679)</f>
        <v>#NAME?</v>
      </c>
      <c r="H679" s="14" t="n">
        <f aca="false">IF(ISBLANK(Template!K682),, join("_",Template!K682:L682))</f>
        <v>0</v>
      </c>
      <c r="J679" s="14" t="n">
        <f aca="false">Template!M682</f>
        <v>0</v>
      </c>
      <c r="L679" s="14" t="e">
        <f aca="false">join(":",I679,J679,K679)</f>
        <v>#NAME?</v>
      </c>
      <c r="M679" s="14" t="n">
        <f aca="false">IF(ISBLANK(Template!O682),, join("_",Template!O682:P682))</f>
        <v>0</v>
      </c>
      <c r="O679" s="14" t="n">
        <f aca="false">Template!Q682</f>
        <v>0</v>
      </c>
    </row>
    <row r="680" customFormat="false" ht="15.75" hidden="false" customHeight="false" outlineLevel="0" collapsed="false">
      <c r="A680" s="6" t="n">
        <v>678</v>
      </c>
      <c r="B680" s="14" t="e">
        <f aca="false">join(",",G680,L680,Q680,V680,AA680,AF680,AK680)</f>
        <v>#NAME?</v>
      </c>
      <c r="C680" s="14" t="n">
        <f aca="false">IF(ISBLANK(Template!H683),, join("_",Template!H683:I683))</f>
        <v>0</v>
      </c>
      <c r="G680" s="14" t="e">
        <f aca="false">join(":",D680,E680,F680)</f>
        <v>#NAME?</v>
      </c>
      <c r="H680" s="14" t="n">
        <f aca="false">IF(ISBLANK(Template!K683),, join("_",Template!K683:L683))</f>
        <v>0</v>
      </c>
      <c r="J680" s="14" t="n">
        <f aca="false">Template!M683</f>
        <v>0</v>
      </c>
      <c r="L680" s="14" t="e">
        <f aca="false">join(":",I680,J680,K680)</f>
        <v>#NAME?</v>
      </c>
      <c r="M680" s="14" t="n">
        <f aca="false">IF(ISBLANK(Template!O683),, join("_",Template!O683:P683))</f>
        <v>0</v>
      </c>
      <c r="O680" s="14" t="n">
        <f aca="false">Template!Q683</f>
        <v>0</v>
      </c>
    </row>
    <row r="681" customFormat="false" ht="15.75" hidden="false" customHeight="false" outlineLevel="0" collapsed="false">
      <c r="A681" s="6" t="n">
        <v>679</v>
      </c>
      <c r="B681" s="14" t="e">
        <f aca="false">join(",",G681,L681,Q681,V681,AA681,AF681,AK681)</f>
        <v>#NAME?</v>
      </c>
      <c r="C681" s="14" t="n">
        <f aca="false">IF(ISBLANK(Template!H684),, join("_",Template!H684:I684))</f>
        <v>0</v>
      </c>
      <c r="G681" s="14" t="e">
        <f aca="false">join(":",D681,E681,F681)</f>
        <v>#NAME?</v>
      </c>
      <c r="H681" s="14" t="n">
        <f aca="false">IF(ISBLANK(Template!K684),, join("_",Template!K684:L684))</f>
        <v>0</v>
      </c>
      <c r="J681" s="14" t="n">
        <f aca="false">Template!M684</f>
        <v>0</v>
      </c>
      <c r="L681" s="14" t="e">
        <f aca="false">join(":",I681,J681,K681)</f>
        <v>#NAME?</v>
      </c>
      <c r="M681" s="14" t="n">
        <f aca="false">IF(ISBLANK(Template!O684),, join("_",Template!O684:P684))</f>
        <v>0</v>
      </c>
      <c r="O681" s="14" t="n">
        <f aca="false">Template!Q684</f>
        <v>0</v>
      </c>
    </row>
    <row r="682" customFormat="false" ht="15.75" hidden="false" customHeight="false" outlineLevel="0" collapsed="false">
      <c r="A682" s="6" t="n">
        <v>680</v>
      </c>
      <c r="B682" s="14" t="e">
        <f aca="false">join(",",G682,L682,Q682,V682,AA682,AF682,AK682)</f>
        <v>#NAME?</v>
      </c>
      <c r="C682" s="14" t="n">
        <f aca="false">IF(ISBLANK(Template!H685),, join("_",Template!H685:I685))</f>
        <v>0</v>
      </c>
      <c r="G682" s="14" t="e">
        <f aca="false">join(":",D682,E682,F682)</f>
        <v>#NAME?</v>
      </c>
      <c r="H682" s="14" t="n">
        <f aca="false">IF(ISBLANK(Template!K685),, join("_",Template!K685:L685))</f>
        <v>0</v>
      </c>
      <c r="J682" s="14" t="n">
        <f aca="false">Template!M685</f>
        <v>0</v>
      </c>
      <c r="L682" s="14" t="e">
        <f aca="false">join(":",I682,J682,K682)</f>
        <v>#NAME?</v>
      </c>
      <c r="M682" s="14" t="n">
        <f aca="false">IF(ISBLANK(Template!O685),, join("_",Template!O685:P685))</f>
        <v>0</v>
      </c>
      <c r="O682" s="14" t="n">
        <f aca="false">Template!Q685</f>
        <v>0</v>
      </c>
    </row>
    <row r="683" customFormat="false" ht="15.75" hidden="false" customHeight="false" outlineLevel="0" collapsed="false">
      <c r="A683" s="6" t="n">
        <v>681</v>
      </c>
      <c r="B683" s="14" t="e">
        <f aca="false">join(",",G683,L683,Q683,V683,AA683,AF683,AK683)</f>
        <v>#NAME?</v>
      </c>
      <c r="C683" s="14" t="n">
        <f aca="false">IF(ISBLANK(Template!H686),, join("_",Template!H686:I686))</f>
        <v>0</v>
      </c>
      <c r="G683" s="14" t="e">
        <f aca="false">join(":",D683,E683,F683)</f>
        <v>#NAME?</v>
      </c>
      <c r="H683" s="14" t="n">
        <f aca="false">IF(ISBLANK(Template!K686),, join("_",Template!K686:L686))</f>
        <v>0</v>
      </c>
      <c r="J683" s="14" t="n">
        <f aca="false">Template!M686</f>
        <v>0</v>
      </c>
      <c r="L683" s="14" t="e">
        <f aca="false">join(":",I683,J683,K683)</f>
        <v>#NAME?</v>
      </c>
      <c r="M683" s="14" t="n">
        <f aca="false">IF(ISBLANK(Template!O686),, join("_",Template!O686:P686))</f>
        <v>0</v>
      </c>
      <c r="O683" s="14" t="n">
        <f aca="false">Template!Q686</f>
        <v>0</v>
      </c>
    </row>
    <row r="684" customFormat="false" ht="15.75" hidden="false" customHeight="false" outlineLevel="0" collapsed="false">
      <c r="A684" s="6" t="n">
        <v>682</v>
      </c>
      <c r="B684" s="14" t="e">
        <f aca="false">join(",",G684,L684,Q684,V684,AA684,AF684,AK684)</f>
        <v>#NAME?</v>
      </c>
      <c r="C684" s="14" t="n">
        <f aca="false">IF(ISBLANK(Template!H687),, join("_",Template!H687:I687))</f>
        <v>0</v>
      </c>
      <c r="G684" s="14" t="e">
        <f aca="false">join(":",D684,E684,F684)</f>
        <v>#NAME?</v>
      </c>
      <c r="H684" s="14" t="n">
        <f aca="false">IF(ISBLANK(Template!K687),, join("_",Template!K687:L687))</f>
        <v>0</v>
      </c>
      <c r="J684" s="14" t="n">
        <f aca="false">Template!M687</f>
        <v>0</v>
      </c>
      <c r="L684" s="14" t="e">
        <f aca="false">join(":",I684,J684,K684)</f>
        <v>#NAME?</v>
      </c>
      <c r="M684" s="14" t="n">
        <f aca="false">IF(ISBLANK(Template!O687),, join("_",Template!O687:P687))</f>
        <v>0</v>
      </c>
      <c r="O684" s="14" t="n">
        <f aca="false">Template!Q687</f>
        <v>0</v>
      </c>
    </row>
    <row r="685" customFormat="false" ht="15.75" hidden="false" customHeight="false" outlineLevel="0" collapsed="false">
      <c r="A685" s="6" t="n">
        <v>683</v>
      </c>
      <c r="B685" s="14" t="e">
        <f aca="false">join(",",G685,L685,Q685,V685,AA685,AF685,AK685)</f>
        <v>#NAME?</v>
      </c>
      <c r="C685" s="14" t="n">
        <f aca="false">IF(ISBLANK(Template!H688),, join("_",Template!H688:I688))</f>
        <v>0</v>
      </c>
      <c r="G685" s="14" t="e">
        <f aca="false">join(":",D685,E685,F685)</f>
        <v>#NAME?</v>
      </c>
      <c r="H685" s="14" t="n">
        <f aca="false">IF(ISBLANK(Template!K688),, join("_",Template!K688:L688))</f>
        <v>0</v>
      </c>
      <c r="J685" s="14" t="n">
        <f aca="false">Template!M688</f>
        <v>0</v>
      </c>
      <c r="L685" s="14" t="e">
        <f aca="false">join(":",I685,J685,K685)</f>
        <v>#NAME?</v>
      </c>
      <c r="M685" s="14" t="n">
        <f aca="false">IF(ISBLANK(Template!O688),, join("_",Template!O688:P688))</f>
        <v>0</v>
      </c>
      <c r="O685" s="14" t="n">
        <f aca="false">Template!Q688</f>
        <v>0</v>
      </c>
    </row>
    <row r="686" customFormat="false" ht="15.75" hidden="false" customHeight="false" outlineLevel="0" collapsed="false">
      <c r="A686" s="6" t="n">
        <v>684</v>
      </c>
      <c r="B686" s="14" t="e">
        <f aca="false">join(",",G686,L686,Q686,V686,AA686,AF686,AK686)</f>
        <v>#NAME?</v>
      </c>
      <c r="C686" s="14" t="n">
        <f aca="false">IF(ISBLANK(Template!H689),, join("_",Template!H689:I689))</f>
        <v>0</v>
      </c>
      <c r="G686" s="14" t="e">
        <f aca="false">join(":",D686,E686,F686)</f>
        <v>#NAME?</v>
      </c>
      <c r="H686" s="14" t="n">
        <f aca="false">IF(ISBLANK(Template!K689),, join("_",Template!K689:L689))</f>
        <v>0</v>
      </c>
      <c r="J686" s="14" t="n">
        <f aca="false">Template!M689</f>
        <v>0</v>
      </c>
      <c r="L686" s="14" t="e">
        <f aca="false">join(":",I686,J686,K686)</f>
        <v>#NAME?</v>
      </c>
      <c r="M686" s="14" t="n">
        <f aca="false">IF(ISBLANK(Template!O689),, join("_",Template!O689:P689))</f>
        <v>0</v>
      </c>
      <c r="O686" s="14" t="n">
        <f aca="false">Template!Q689</f>
        <v>0</v>
      </c>
    </row>
    <row r="687" customFormat="false" ht="15.75" hidden="false" customHeight="false" outlineLevel="0" collapsed="false">
      <c r="A687" s="6" t="n">
        <v>685</v>
      </c>
      <c r="B687" s="14" t="e">
        <f aca="false">join(",",G687,L687,Q687,V687,AA687,AF687,AK687)</f>
        <v>#NAME?</v>
      </c>
      <c r="C687" s="14" t="n">
        <f aca="false">IF(ISBLANK(Template!H690),, join("_",Template!H690:I690))</f>
        <v>0</v>
      </c>
      <c r="G687" s="14" t="e">
        <f aca="false">join(":",D687,E687,F687)</f>
        <v>#NAME?</v>
      </c>
      <c r="H687" s="14" t="n">
        <f aca="false">IF(ISBLANK(Template!K690),, join("_",Template!K690:L690))</f>
        <v>0</v>
      </c>
      <c r="J687" s="14" t="n">
        <f aca="false">Template!M690</f>
        <v>0</v>
      </c>
      <c r="L687" s="14" t="e">
        <f aca="false">join(":",I687,J687,K687)</f>
        <v>#NAME?</v>
      </c>
      <c r="M687" s="14" t="n">
        <f aca="false">IF(ISBLANK(Template!O690),, join("_",Template!O690:P690))</f>
        <v>0</v>
      </c>
      <c r="O687" s="14" t="n">
        <f aca="false">Template!Q690</f>
        <v>0</v>
      </c>
    </row>
    <row r="688" customFormat="false" ht="15.75" hidden="false" customHeight="false" outlineLevel="0" collapsed="false">
      <c r="A688" s="6" t="n">
        <v>686</v>
      </c>
      <c r="B688" s="14" t="e">
        <f aca="false">join(",",G688,L688,Q688,V688,AA688,AF688,AK688)</f>
        <v>#NAME?</v>
      </c>
      <c r="C688" s="14" t="n">
        <f aca="false">IF(ISBLANK(Template!H691),, join("_",Template!H691:I691))</f>
        <v>0</v>
      </c>
      <c r="G688" s="14" t="e">
        <f aca="false">join(":",D688,E688,F688)</f>
        <v>#NAME?</v>
      </c>
      <c r="H688" s="14" t="n">
        <f aca="false">IF(ISBLANK(Template!K691),, join("_",Template!K691:L691))</f>
        <v>0</v>
      </c>
      <c r="J688" s="14" t="n">
        <f aca="false">Template!M691</f>
        <v>0</v>
      </c>
      <c r="L688" s="14" t="e">
        <f aca="false">join(":",I688,J688,K688)</f>
        <v>#NAME?</v>
      </c>
      <c r="M688" s="14" t="n">
        <f aca="false">IF(ISBLANK(Template!O691),, join("_",Template!O691:P691))</f>
        <v>0</v>
      </c>
      <c r="O688" s="14" t="n">
        <f aca="false">Template!Q691</f>
        <v>0</v>
      </c>
    </row>
    <row r="689" customFormat="false" ht="15.75" hidden="false" customHeight="false" outlineLevel="0" collapsed="false">
      <c r="A689" s="6" t="n">
        <v>687</v>
      </c>
      <c r="B689" s="14" t="e">
        <f aca="false">join(",",G689,L689,Q689,V689,AA689,AF689,AK689)</f>
        <v>#NAME?</v>
      </c>
      <c r="C689" s="14" t="n">
        <f aca="false">IF(ISBLANK(Template!H692),, join("_",Template!H692:I692))</f>
        <v>0</v>
      </c>
      <c r="G689" s="14" t="e">
        <f aca="false">join(":",D689,E689,F689)</f>
        <v>#NAME?</v>
      </c>
      <c r="H689" s="14" t="n">
        <f aca="false">IF(ISBLANK(Template!K692),, join("_",Template!K692:L692))</f>
        <v>0</v>
      </c>
      <c r="J689" s="14" t="n">
        <f aca="false">Template!M692</f>
        <v>0</v>
      </c>
      <c r="L689" s="14" t="e">
        <f aca="false">join(":",I689,J689,K689)</f>
        <v>#NAME?</v>
      </c>
      <c r="M689" s="14" t="n">
        <f aca="false">IF(ISBLANK(Template!O692),, join("_",Template!O692:P692))</f>
        <v>0</v>
      </c>
      <c r="O689" s="14" t="n">
        <f aca="false">Template!Q692</f>
        <v>0</v>
      </c>
    </row>
    <row r="690" customFormat="false" ht="15.75" hidden="false" customHeight="false" outlineLevel="0" collapsed="false">
      <c r="A690" s="6" t="n">
        <v>688</v>
      </c>
      <c r="B690" s="14" t="e">
        <f aca="false">join(",",G690,L690,Q690,V690,AA690,AF690,AK690)</f>
        <v>#NAME?</v>
      </c>
      <c r="C690" s="14" t="n">
        <f aca="false">IF(ISBLANK(Template!H693),, join("_",Template!H693:I693))</f>
        <v>0</v>
      </c>
      <c r="G690" s="14" t="e">
        <f aca="false">join(":",D690,E690,F690)</f>
        <v>#NAME?</v>
      </c>
      <c r="H690" s="14" t="n">
        <f aca="false">IF(ISBLANK(Template!K693),, join("_",Template!K693:L693))</f>
        <v>0</v>
      </c>
      <c r="J690" s="14" t="n">
        <f aca="false">Template!M693</f>
        <v>0</v>
      </c>
      <c r="L690" s="14" t="e">
        <f aca="false">join(":",I690,J690,K690)</f>
        <v>#NAME?</v>
      </c>
      <c r="M690" s="14" t="n">
        <f aca="false">IF(ISBLANK(Template!O693),, join("_",Template!O693:P693))</f>
        <v>0</v>
      </c>
      <c r="O690" s="14" t="n">
        <f aca="false">Template!Q693</f>
        <v>0</v>
      </c>
    </row>
    <row r="691" customFormat="false" ht="15.75" hidden="false" customHeight="false" outlineLevel="0" collapsed="false">
      <c r="A691" s="6" t="n">
        <v>689</v>
      </c>
      <c r="B691" s="14" t="e">
        <f aca="false">join(",",G691,L691,Q691,V691,AA691,AF691,AK691)</f>
        <v>#NAME?</v>
      </c>
      <c r="C691" s="14" t="n">
        <f aca="false">IF(ISBLANK(Template!H694),, join("_",Template!H694:I694))</f>
        <v>0</v>
      </c>
      <c r="G691" s="14" t="e">
        <f aca="false">join(":",D691,E691,F691)</f>
        <v>#NAME?</v>
      </c>
      <c r="H691" s="14" t="n">
        <f aca="false">IF(ISBLANK(Template!K694),, join("_",Template!K694:L694))</f>
        <v>0</v>
      </c>
      <c r="J691" s="14" t="n">
        <f aca="false">Template!M694</f>
        <v>0</v>
      </c>
      <c r="L691" s="14" t="e">
        <f aca="false">join(":",I691,J691,K691)</f>
        <v>#NAME?</v>
      </c>
      <c r="M691" s="14" t="n">
        <f aca="false">IF(ISBLANK(Template!O694),, join("_",Template!O694:P694))</f>
        <v>0</v>
      </c>
      <c r="O691" s="14" t="n">
        <f aca="false">Template!Q694</f>
        <v>0</v>
      </c>
    </row>
    <row r="692" customFormat="false" ht="15.75" hidden="false" customHeight="false" outlineLevel="0" collapsed="false">
      <c r="A692" s="6" t="n">
        <v>690</v>
      </c>
      <c r="B692" s="14" t="e">
        <f aca="false">join(",",G692,L692,Q692,V692,AA692,AF692,AK692)</f>
        <v>#NAME?</v>
      </c>
      <c r="C692" s="14" t="n">
        <f aca="false">IF(ISBLANK(Template!H695),, join("_",Template!H695:I695))</f>
        <v>0</v>
      </c>
      <c r="G692" s="14" t="e">
        <f aca="false">join(":",D692,E692,F692)</f>
        <v>#NAME?</v>
      </c>
      <c r="H692" s="14" t="n">
        <f aca="false">IF(ISBLANK(Template!K695),, join("_",Template!K695:L695))</f>
        <v>0</v>
      </c>
      <c r="J692" s="14" t="n">
        <f aca="false">Template!M695</f>
        <v>0</v>
      </c>
      <c r="L692" s="14" t="e">
        <f aca="false">join(":",I692,J692,K692)</f>
        <v>#NAME?</v>
      </c>
      <c r="M692" s="14" t="n">
        <f aca="false">IF(ISBLANK(Template!O695),, join("_",Template!O695:P695))</f>
        <v>0</v>
      </c>
      <c r="O692" s="14" t="n">
        <f aca="false">Template!Q695</f>
        <v>0</v>
      </c>
    </row>
    <row r="693" customFormat="false" ht="15.75" hidden="false" customHeight="false" outlineLevel="0" collapsed="false">
      <c r="A693" s="6" t="n">
        <v>691</v>
      </c>
      <c r="B693" s="14" t="e">
        <f aca="false">join(",",G693,L693,Q693,V693,AA693,AF693,AK693)</f>
        <v>#NAME?</v>
      </c>
      <c r="C693" s="14" t="n">
        <f aca="false">IF(ISBLANK(Template!H696),, join("_",Template!H696:I696))</f>
        <v>0</v>
      </c>
      <c r="G693" s="14" t="e">
        <f aca="false">join(":",D693,E693,F693)</f>
        <v>#NAME?</v>
      </c>
      <c r="H693" s="14" t="n">
        <f aca="false">IF(ISBLANK(Template!K696),, join("_",Template!K696:L696))</f>
        <v>0</v>
      </c>
      <c r="J693" s="14" t="n">
        <f aca="false">Template!M696</f>
        <v>0</v>
      </c>
      <c r="L693" s="14" t="e">
        <f aca="false">join(":",I693,J693,K693)</f>
        <v>#NAME?</v>
      </c>
      <c r="M693" s="14" t="n">
        <f aca="false">IF(ISBLANK(Template!O696),, join("_",Template!O696:P696))</f>
        <v>0</v>
      </c>
      <c r="O693" s="14" t="n">
        <f aca="false">Template!Q696</f>
        <v>0</v>
      </c>
    </row>
    <row r="694" customFormat="false" ht="15.75" hidden="false" customHeight="false" outlineLevel="0" collapsed="false">
      <c r="A694" s="6" t="n">
        <v>692</v>
      </c>
      <c r="B694" s="14" t="e">
        <f aca="false">join(",",G694,L694,Q694,V694,AA694,AF694,AK694)</f>
        <v>#NAME?</v>
      </c>
      <c r="C694" s="14" t="n">
        <f aca="false">IF(ISBLANK(Template!H697),, join("_",Template!H697:I697))</f>
        <v>0</v>
      </c>
      <c r="G694" s="14" t="e">
        <f aca="false">join(":",D694,E694,F694)</f>
        <v>#NAME?</v>
      </c>
      <c r="H694" s="14" t="n">
        <f aca="false">IF(ISBLANK(Template!K697),, join("_",Template!K697:L697))</f>
        <v>0</v>
      </c>
      <c r="J694" s="14" t="n">
        <f aca="false">Template!M697</f>
        <v>0</v>
      </c>
      <c r="L694" s="14" t="e">
        <f aca="false">join(":",I694,J694,K694)</f>
        <v>#NAME?</v>
      </c>
      <c r="M694" s="14" t="n">
        <f aca="false">IF(ISBLANK(Template!O697),, join("_",Template!O697:P697))</f>
        <v>0</v>
      </c>
      <c r="O694" s="14" t="n">
        <f aca="false">Template!Q697</f>
        <v>0</v>
      </c>
    </row>
    <row r="695" customFormat="false" ht="15.75" hidden="false" customHeight="false" outlineLevel="0" collapsed="false">
      <c r="A695" s="6" t="n">
        <v>693</v>
      </c>
      <c r="B695" s="14" t="e">
        <f aca="false">join(",",G695,L695,Q695,V695,AA695,AF695,AK695)</f>
        <v>#NAME?</v>
      </c>
      <c r="C695" s="14" t="n">
        <f aca="false">IF(ISBLANK(Template!H698),, join("_",Template!H698:I698))</f>
        <v>0</v>
      </c>
      <c r="G695" s="14" t="e">
        <f aca="false">join(":",D695,E695,F695)</f>
        <v>#NAME?</v>
      </c>
      <c r="H695" s="14" t="n">
        <f aca="false">IF(ISBLANK(Template!K698),, join("_",Template!K698:L698))</f>
        <v>0</v>
      </c>
      <c r="J695" s="14" t="n">
        <f aca="false">Template!M698</f>
        <v>0</v>
      </c>
      <c r="L695" s="14" t="e">
        <f aca="false">join(":",I695,J695,K695)</f>
        <v>#NAME?</v>
      </c>
      <c r="M695" s="14" t="n">
        <f aca="false">IF(ISBLANK(Template!O698),, join("_",Template!O698:P698))</f>
        <v>0</v>
      </c>
      <c r="O695" s="14" t="n">
        <f aca="false">Template!Q698</f>
        <v>0</v>
      </c>
    </row>
    <row r="696" customFormat="false" ht="15.75" hidden="false" customHeight="false" outlineLevel="0" collapsed="false">
      <c r="A696" s="6" t="n">
        <v>694</v>
      </c>
      <c r="B696" s="14" t="e">
        <f aca="false">join(",",G696,L696,Q696,V696,AA696,AF696,AK696)</f>
        <v>#NAME?</v>
      </c>
      <c r="C696" s="14" t="n">
        <f aca="false">IF(ISBLANK(Template!H699),, join("_",Template!H699:I699))</f>
        <v>0</v>
      </c>
      <c r="G696" s="14" t="e">
        <f aca="false">join(":",D696,E696,F696)</f>
        <v>#NAME?</v>
      </c>
      <c r="H696" s="14" t="n">
        <f aca="false">IF(ISBLANK(Template!K699),, join("_",Template!K699:L699))</f>
        <v>0</v>
      </c>
      <c r="J696" s="14" t="n">
        <f aca="false">Template!M699</f>
        <v>0</v>
      </c>
      <c r="L696" s="14" t="e">
        <f aca="false">join(":",I696,J696,K696)</f>
        <v>#NAME?</v>
      </c>
      <c r="M696" s="14" t="n">
        <f aca="false">IF(ISBLANK(Template!O699),, join("_",Template!O699:P699))</f>
        <v>0</v>
      </c>
      <c r="O696" s="14" t="n">
        <f aca="false">Template!Q699</f>
        <v>0</v>
      </c>
    </row>
    <row r="697" customFormat="false" ht="15.75" hidden="false" customHeight="false" outlineLevel="0" collapsed="false">
      <c r="A697" s="6" t="n">
        <v>695</v>
      </c>
      <c r="B697" s="14" t="e">
        <f aca="false">join(",",G697,L697,Q697,V697,AA697,AF697,AK697)</f>
        <v>#NAME?</v>
      </c>
      <c r="C697" s="14" t="n">
        <f aca="false">IF(ISBLANK(Template!H700),, join("_",Template!H700:I700))</f>
        <v>0</v>
      </c>
      <c r="G697" s="14" t="e">
        <f aca="false">join(":",D697,E697,F697)</f>
        <v>#NAME?</v>
      </c>
      <c r="H697" s="14" t="n">
        <f aca="false">IF(ISBLANK(Template!K700),, join("_",Template!K700:L700))</f>
        <v>0</v>
      </c>
      <c r="J697" s="14" t="n">
        <f aca="false">Template!M700</f>
        <v>0</v>
      </c>
      <c r="L697" s="14" t="e">
        <f aca="false">join(":",I697,J697,K697)</f>
        <v>#NAME?</v>
      </c>
      <c r="M697" s="14" t="n">
        <f aca="false">IF(ISBLANK(Template!O700),, join("_",Template!O700:P700))</f>
        <v>0</v>
      </c>
      <c r="O697" s="14" t="n">
        <f aca="false">Template!Q700</f>
        <v>0</v>
      </c>
    </row>
    <row r="698" customFormat="false" ht="15.75" hidden="false" customHeight="false" outlineLevel="0" collapsed="false">
      <c r="A698" s="6" t="n">
        <v>696</v>
      </c>
      <c r="B698" s="14" t="e">
        <f aca="false">join(",",G698,L698,Q698,V698,AA698,AF698,AK698)</f>
        <v>#NAME?</v>
      </c>
      <c r="C698" s="14" t="n">
        <f aca="false">IF(ISBLANK(Template!H701),, join("_",Template!H701:I701))</f>
        <v>0</v>
      </c>
      <c r="G698" s="14" t="e">
        <f aca="false">join(":",D698,E698,F698)</f>
        <v>#NAME?</v>
      </c>
      <c r="H698" s="14" t="n">
        <f aca="false">IF(ISBLANK(Template!K701),, join("_",Template!K701:L701))</f>
        <v>0</v>
      </c>
      <c r="J698" s="14" t="n">
        <f aca="false">Template!M701</f>
        <v>0</v>
      </c>
      <c r="L698" s="14" t="e">
        <f aca="false">join(":",I698,J698,K698)</f>
        <v>#NAME?</v>
      </c>
      <c r="M698" s="14" t="n">
        <f aca="false">IF(ISBLANK(Template!O701),, join("_",Template!O701:P701))</f>
        <v>0</v>
      </c>
      <c r="O698" s="14" t="n">
        <f aca="false">Template!Q701</f>
        <v>0</v>
      </c>
    </row>
    <row r="699" customFormat="false" ht="15.75" hidden="false" customHeight="false" outlineLevel="0" collapsed="false">
      <c r="A699" s="6" t="n">
        <v>697</v>
      </c>
      <c r="B699" s="14" t="e">
        <f aca="false">join(",",G699,L699,Q699,V699,AA699,AF699,AK699)</f>
        <v>#NAME?</v>
      </c>
      <c r="C699" s="14" t="n">
        <f aca="false">IF(ISBLANK(Template!H702),, join("_",Template!H702:I702))</f>
        <v>0</v>
      </c>
      <c r="G699" s="14" t="e">
        <f aca="false">join(":",D699,E699,F699)</f>
        <v>#NAME?</v>
      </c>
      <c r="H699" s="14" t="n">
        <f aca="false">IF(ISBLANK(Template!K702),, join("_",Template!K702:L702))</f>
        <v>0</v>
      </c>
      <c r="J699" s="14" t="n">
        <f aca="false">Template!M702</f>
        <v>0</v>
      </c>
      <c r="L699" s="14" t="e">
        <f aca="false">join(":",I699,J699,K699)</f>
        <v>#NAME?</v>
      </c>
      <c r="M699" s="14" t="n">
        <f aca="false">IF(ISBLANK(Template!O702),, join("_",Template!O702:P702))</f>
        <v>0</v>
      </c>
      <c r="O699" s="14" t="n">
        <f aca="false">Template!Q702</f>
        <v>0</v>
      </c>
    </row>
    <row r="700" customFormat="false" ht="15.75" hidden="false" customHeight="false" outlineLevel="0" collapsed="false">
      <c r="A700" s="6" t="n">
        <v>698</v>
      </c>
      <c r="B700" s="14" t="e">
        <f aca="false">join(",",G700,L700,Q700,V700,AA700,AF700,AK700)</f>
        <v>#NAME?</v>
      </c>
      <c r="C700" s="14" t="n">
        <f aca="false">IF(ISBLANK(Template!H703),, join("_",Template!H703:I703))</f>
        <v>0</v>
      </c>
      <c r="G700" s="14" t="e">
        <f aca="false">join(":",D700,E700,F700)</f>
        <v>#NAME?</v>
      </c>
      <c r="H700" s="14" t="n">
        <f aca="false">IF(ISBLANK(Template!K703),, join("_",Template!K703:L703))</f>
        <v>0</v>
      </c>
      <c r="J700" s="14" t="n">
        <f aca="false">Template!M703</f>
        <v>0</v>
      </c>
      <c r="L700" s="14" t="e">
        <f aca="false">join(":",I700,J700,K700)</f>
        <v>#NAME?</v>
      </c>
      <c r="M700" s="14" t="n">
        <f aca="false">IF(ISBLANK(Template!O703),, join("_",Template!O703:P703))</f>
        <v>0</v>
      </c>
      <c r="O700" s="14" t="n">
        <f aca="false">Template!Q703</f>
        <v>0</v>
      </c>
    </row>
    <row r="701" customFormat="false" ht="15.75" hidden="false" customHeight="false" outlineLevel="0" collapsed="false">
      <c r="A701" s="6" t="n">
        <v>699</v>
      </c>
      <c r="B701" s="14" t="e">
        <f aca="false">join(",",G701,L701,Q701,V701,AA701,AF701,AK701)</f>
        <v>#NAME?</v>
      </c>
      <c r="C701" s="14" t="n">
        <f aca="false">IF(ISBLANK(Template!H704),, join("_",Template!H704:I704))</f>
        <v>0</v>
      </c>
      <c r="G701" s="14" t="e">
        <f aca="false">join(":",D701,E701,F701)</f>
        <v>#NAME?</v>
      </c>
      <c r="H701" s="14" t="n">
        <f aca="false">IF(ISBLANK(Template!K704),, join("_",Template!K704:L704))</f>
        <v>0</v>
      </c>
      <c r="J701" s="14" t="n">
        <f aca="false">Template!M704</f>
        <v>0</v>
      </c>
      <c r="L701" s="14" t="e">
        <f aca="false">join(":",I701,J701,K701)</f>
        <v>#NAME?</v>
      </c>
      <c r="M701" s="14" t="n">
        <f aca="false">IF(ISBLANK(Template!O704),, join("_",Template!O704:P704))</f>
        <v>0</v>
      </c>
      <c r="O701" s="14" t="n">
        <f aca="false">Template!Q704</f>
        <v>0</v>
      </c>
    </row>
    <row r="702" customFormat="false" ht="15.75" hidden="false" customHeight="false" outlineLevel="0" collapsed="false">
      <c r="A702" s="6" t="n">
        <v>700</v>
      </c>
      <c r="B702" s="14" t="e">
        <f aca="false">join(",",G702,L702,Q702,V702,AA702,AF702,AK702)</f>
        <v>#NAME?</v>
      </c>
      <c r="C702" s="14" t="n">
        <f aca="false">IF(ISBLANK(Template!H705),, join("_",Template!H705:I705))</f>
        <v>0</v>
      </c>
      <c r="G702" s="14" t="e">
        <f aca="false">join(":",D702,E702,F702)</f>
        <v>#NAME?</v>
      </c>
      <c r="H702" s="14" t="n">
        <f aca="false">IF(ISBLANK(Template!K705),, join("_",Template!K705:L705))</f>
        <v>0</v>
      </c>
      <c r="J702" s="14" t="n">
        <f aca="false">Template!M705</f>
        <v>0</v>
      </c>
      <c r="L702" s="14" t="e">
        <f aca="false">join(":",I702,J702,K702)</f>
        <v>#NAME?</v>
      </c>
      <c r="M702" s="14" t="n">
        <f aca="false">IF(ISBLANK(Template!O705),, join("_",Template!O705:P705))</f>
        <v>0</v>
      </c>
      <c r="O702" s="14" t="n">
        <f aca="false">Template!Q705</f>
        <v>0</v>
      </c>
    </row>
    <row r="703" customFormat="false" ht="15.75" hidden="false" customHeight="false" outlineLevel="0" collapsed="false">
      <c r="A703" s="6" t="n">
        <v>701</v>
      </c>
      <c r="B703" s="14" t="e">
        <f aca="false">join(",",G703,L703,Q703,V703,AA703,AF703,AK703)</f>
        <v>#NAME?</v>
      </c>
      <c r="C703" s="14" t="n">
        <f aca="false">IF(ISBLANK(Template!H706),, join("_",Template!H706:I706))</f>
        <v>0</v>
      </c>
      <c r="G703" s="14" t="e">
        <f aca="false">join(":",D703,E703,F703)</f>
        <v>#NAME?</v>
      </c>
      <c r="H703" s="14" t="n">
        <f aca="false">IF(ISBLANK(Template!K706),, join("_",Template!K706:L706))</f>
        <v>0</v>
      </c>
      <c r="J703" s="14" t="n">
        <f aca="false">Template!M706</f>
        <v>0</v>
      </c>
      <c r="L703" s="14" t="e">
        <f aca="false">join(":",I703,J703,K703)</f>
        <v>#NAME?</v>
      </c>
      <c r="M703" s="14" t="n">
        <f aca="false">IF(ISBLANK(Template!O706),, join("_",Template!O706:P706))</f>
        <v>0</v>
      </c>
      <c r="O703" s="14" t="n">
        <f aca="false">Template!Q706</f>
        <v>0</v>
      </c>
    </row>
    <row r="704" customFormat="false" ht="15.75" hidden="false" customHeight="false" outlineLevel="0" collapsed="false">
      <c r="A704" s="6" t="n">
        <v>702</v>
      </c>
      <c r="B704" s="14" t="e">
        <f aca="false">join(",",G704,L704,Q704,V704,AA704,AF704,AK704)</f>
        <v>#NAME?</v>
      </c>
      <c r="C704" s="14" t="n">
        <f aca="false">IF(ISBLANK(Template!H707),, join("_",Template!H707:I707))</f>
        <v>0</v>
      </c>
      <c r="G704" s="14" t="e">
        <f aca="false">join(":",D704,E704,F704)</f>
        <v>#NAME?</v>
      </c>
      <c r="H704" s="14" t="n">
        <f aca="false">IF(ISBLANK(Template!K707),, join("_",Template!K707:L707))</f>
        <v>0</v>
      </c>
      <c r="J704" s="14" t="n">
        <f aca="false">Template!M707</f>
        <v>0</v>
      </c>
      <c r="L704" s="14" t="e">
        <f aca="false">join(":",I704,J704,K704)</f>
        <v>#NAME?</v>
      </c>
      <c r="M704" s="14" t="n">
        <f aca="false">IF(ISBLANK(Template!O707),, join("_",Template!O707:P707))</f>
        <v>0</v>
      </c>
      <c r="O704" s="14" t="n">
        <f aca="false">Template!Q707</f>
        <v>0</v>
      </c>
    </row>
    <row r="705" customFormat="false" ht="15.75" hidden="false" customHeight="false" outlineLevel="0" collapsed="false">
      <c r="A705" s="6" t="n">
        <v>703</v>
      </c>
      <c r="B705" s="14" t="e">
        <f aca="false">join(",",G705,L705,Q705,V705,AA705,AF705,AK705)</f>
        <v>#NAME?</v>
      </c>
      <c r="C705" s="14" t="n">
        <f aca="false">IF(ISBLANK(Template!H708),, join("_",Template!H708:I708))</f>
        <v>0</v>
      </c>
      <c r="G705" s="14" t="e">
        <f aca="false">join(":",D705,E705,F705)</f>
        <v>#NAME?</v>
      </c>
      <c r="H705" s="14" t="n">
        <f aca="false">IF(ISBLANK(Template!K708),, join("_",Template!K708:L708))</f>
        <v>0</v>
      </c>
      <c r="J705" s="14" t="n">
        <f aca="false">Template!M708</f>
        <v>0</v>
      </c>
      <c r="L705" s="14" t="e">
        <f aca="false">join(":",I705,J705,K705)</f>
        <v>#NAME?</v>
      </c>
      <c r="M705" s="14" t="n">
        <f aca="false">IF(ISBLANK(Template!O708),, join("_",Template!O708:P708))</f>
        <v>0</v>
      </c>
      <c r="O705" s="14" t="n">
        <f aca="false">Template!Q708</f>
        <v>0</v>
      </c>
    </row>
    <row r="706" customFormat="false" ht="15.75" hidden="false" customHeight="false" outlineLevel="0" collapsed="false">
      <c r="A706" s="6" t="n">
        <v>704</v>
      </c>
      <c r="B706" s="14" t="e">
        <f aca="false">join(",",G706,L706,Q706,V706,AA706,AF706,AK706)</f>
        <v>#NAME?</v>
      </c>
      <c r="C706" s="14" t="n">
        <f aca="false">IF(ISBLANK(Template!H709),, join("_",Template!H709:I709))</f>
        <v>0</v>
      </c>
      <c r="G706" s="14" t="e">
        <f aca="false">join(":",D706,E706,F706)</f>
        <v>#NAME?</v>
      </c>
      <c r="H706" s="14" t="n">
        <f aca="false">IF(ISBLANK(Template!K709),, join("_",Template!K709:L709))</f>
        <v>0</v>
      </c>
      <c r="J706" s="14" t="n">
        <f aca="false">Template!M709</f>
        <v>0</v>
      </c>
      <c r="L706" s="14" t="e">
        <f aca="false">join(":",I706,J706,K706)</f>
        <v>#NAME?</v>
      </c>
      <c r="M706" s="14" t="n">
        <f aca="false">IF(ISBLANK(Template!O709),, join("_",Template!O709:P709))</f>
        <v>0</v>
      </c>
      <c r="O706" s="14" t="n">
        <f aca="false">Template!Q709</f>
        <v>0</v>
      </c>
    </row>
    <row r="707" customFormat="false" ht="15.75" hidden="false" customHeight="false" outlineLevel="0" collapsed="false">
      <c r="A707" s="6" t="n">
        <v>705</v>
      </c>
      <c r="B707" s="14" t="e">
        <f aca="false">join(",",G707,L707,Q707,V707,AA707,AF707,AK707)</f>
        <v>#NAME?</v>
      </c>
      <c r="C707" s="14" t="n">
        <f aca="false">IF(ISBLANK(Template!H710),, join("_",Template!H710:I710))</f>
        <v>0</v>
      </c>
      <c r="G707" s="14" t="e">
        <f aca="false">join(":",D707,E707,F707)</f>
        <v>#NAME?</v>
      </c>
      <c r="H707" s="14" t="n">
        <f aca="false">IF(ISBLANK(Template!K710),, join("_",Template!K710:L710))</f>
        <v>0</v>
      </c>
      <c r="J707" s="14" t="n">
        <f aca="false">Template!M710</f>
        <v>0</v>
      </c>
      <c r="L707" s="14" t="e">
        <f aca="false">join(":",I707,J707,K707)</f>
        <v>#NAME?</v>
      </c>
      <c r="M707" s="14" t="n">
        <f aca="false">IF(ISBLANK(Template!O710),, join("_",Template!O710:P710))</f>
        <v>0</v>
      </c>
      <c r="O707" s="14" t="n">
        <f aca="false">Template!Q710</f>
        <v>0</v>
      </c>
    </row>
    <row r="708" customFormat="false" ht="15.75" hidden="false" customHeight="false" outlineLevel="0" collapsed="false">
      <c r="A708" s="6" t="n">
        <v>706</v>
      </c>
      <c r="B708" s="14" t="e">
        <f aca="false">join(",",G708,L708,Q708,V708,AA708,AF708,AK708)</f>
        <v>#NAME?</v>
      </c>
      <c r="C708" s="14" t="n">
        <f aca="false">IF(ISBLANK(Template!H711),, join("_",Template!H711:I711))</f>
        <v>0</v>
      </c>
      <c r="G708" s="14" t="e">
        <f aca="false">join(":",D708,E708,F708)</f>
        <v>#NAME?</v>
      </c>
      <c r="H708" s="14" t="n">
        <f aca="false">IF(ISBLANK(Template!K711),, join("_",Template!K711:L711))</f>
        <v>0</v>
      </c>
      <c r="J708" s="14" t="n">
        <f aca="false">Template!M711</f>
        <v>0</v>
      </c>
      <c r="L708" s="14" t="e">
        <f aca="false">join(":",I708,J708,K708)</f>
        <v>#NAME?</v>
      </c>
      <c r="M708" s="14" t="n">
        <f aca="false">IF(ISBLANK(Template!O711),, join("_",Template!O711:P711))</f>
        <v>0</v>
      </c>
      <c r="O708" s="14" t="n">
        <f aca="false">Template!Q711</f>
        <v>0</v>
      </c>
    </row>
    <row r="709" customFormat="false" ht="15.75" hidden="false" customHeight="false" outlineLevel="0" collapsed="false">
      <c r="A709" s="6" t="n">
        <v>707</v>
      </c>
      <c r="B709" s="14" t="e">
        <f aca="false">join(",",G709,L709,Q709,V709,AA709,AF709,AK709)</f>
        <v>#NAME?</v>
      </c>
      <c r="C709" s="14" t="n">
        <f aca="false">IF(ISBLANK(Template!H712),, join("_",Template!H712:I712))</f>
        <v>0</v>
      </c>
      <c r="G709" s="14" t="e">
        <f aca="false">join(":",D709,E709,F709)</f>
        <v>#NAME?</v>
      </c>
      <c r="H709" s="14" t="n">
        <f aca="false">IF(ISBLANK(Template!K712),, join("_",Template!K712:L712))</f>
        <v>0</v>
      </c>
      <c r="J709" s="14" t="n">
        <f aca="false">Template!M712</f>
        <v>0</v>
      </c>
      <c r="L709" s="14" t="e">
        <f aca="false">join(":",I709,J709,K709)</f>
        <v>#NAME?</v>
      </c>
      <c r="M709" s="14" t="n">
        <f aca="false">IF(ISBLANK(Template!O712),, join("_",Template!O712:P712))</f>
        <v>0</v>
      </c>
      <c r="O709" s="14" t="n">
        <f aca="false">Template!Q712</f>
        <v>0</v>
      </c>
    </row>
    <row r="710" customFormat="false" ht="15.75" hidden="false" customHeight="false" outlineLevel="0" collapsed="false">
      <c r="A710" s="6" t="n">
        <v>708</v>
      </c>
      <c r="B710" s="14" t="e">
        <f aca="false">join(",",G710,L710,Q710,V710,AA710,AF710,AK710)</f>
        <v>#NAME?</v>
      </c>
      <c r="C710" s="14" t="n">
        <f aca="false">IF(ISBLANK(Template!H713),, join("_",Template!H713:I713))</f>
        <v>0</v>
      </c>
      <c r="G710" s="14" t="e">
        <f aca="false">join(":",D710,E710,F710)</f>
        <v>#NAME?</v>
      </c>
      <c r="H710" s="14" t="n">
        <f aca="false">IF(ISBLANK(Template!K713),, join("_",Template!K713:L713))</f>
        <v>0</v>
      </c>
      <c r="J710" s="14" t="n">
        <f aca="false">Template!M713</f>
        <v>0</v>
      </c>
      <c r="L710" s="14" t="e">
        <f aca="false">join(":",I710,J710,K710)</f>
        <v>#NAME?</v>
      </c>
      <c r="M710" s="14" t="n">
        <f aca="false">IF(ISBLANK(Template!O713),, join("_",Template!O713:P713))</f>
        <v>0</v>
      </c>
      <c r="O710" s="14" t="n">
        <f aca="false">Template!Q713</f>
        <v>0</v>
      </c>
    </row>
    <row r="711" customFormat="false" ht="15.75" hidden="false" customHeight="false" outlineLevel="0" collapsed="false">
      <c r="A711" s="6" t="n">
        <v>709</v>
      </c>
      <c r="B711" s="14" t="e">
        <f aca="false">join(",",G711,L711,Q711,V711,AA711,AF711,AK711)</f>
        <v>#NAME?</v>
      </c>
      <c r="C711" s="14" t="n">
        <f aca="false">IF(ISBLANK(Template!H714),, join("_",Template!H714:I714))</f>
        <v>0</v>
      </c>
      <c r="G711" s="14" t="e">
        <f aca="false">join(":",D711,E711,F711)</f>
        <v>#NAME?</v>
      </c>
      <c r="H711" s="14" t="n">
        <f aca="false">IF(ISBLANK(Template!K714),, join("_",Template!K714:L714))</f>
        <v>0</v>
      </c>
      <c r="J711" s="14" t="n">
        <f aca="false">Template!M714</f>
        <v>0</v>
      </c>
      <c r="L711" s="14" t="e">
        <f aca="false">join(":",I711,J711,K711)</f>
        <v>#NAME?</v>
      </c>
      <c r="M711" s="14" t="n">
        <f aca="false">IF(ISBLANK(Template!O714),, join("_",Template!O714:P714))</f>
        <v>0</v>
      </c>
      <c r="O711" s="14" t="n">
        <f aca="false">Template!Q714</f>
        <v>0</v>
      </c>
    </row>
    <row r="712" customFormat="false" ht="15.75" hidden="false" customHeight="false" outlineLevel="0" collapsed="false">
      <c r="A712" s="6" t="n">
        <v>710</v>
      </c>
      <c r="B712" s="14" t="e">
        <f aca="false">join(",",G712,L712,Q712,V712,AA712,AF712,AK712)</f>
        <v>#NAME?</v>
      </c>
      <c r="C712" s="14" t="n">
        <f aca="false">IF(ISBLANK(Template!H715),, join("_",Template!H715:I715))</f>
        <v>0</v>
      </c>
      <c r="G712" s="14" t="e">
        <f aca="false">join(":",D712,E712,F712)</f>
        <v>#NAME?</v>
      </c>
      <c r="H712" s="14" t="n">
        <f aca="false">IF(ISBLANK(Template!K715),, join("_",Template!K715:L715))</f>
        <v>0</v>
      </c>
      <c r="J712" s="14" t="n">
        <f aca="false">Template!M715</f>
        <v>0</v>
      </c>
      <c r="L712" s="14" t="e">
        <f aca="false">join(":",I712,J712,K712)</f>
        <v>#NAME?</v>
      </c>
      <c r="M712" s="14" t="n">
        <f aca="false">IF(ISBLANK(Template!O715),, join("_",Template!O715:P715))</f>
        <v>0</v>
      </c>
      <c r="O712" s="14" t="n">
        <f aca="false">Template!Q715</f>
        <v>0</v>
      </c>
    </row>
    <row r="713" customFormat="false" ht="15.75" hidden="false" customHeight="false" outlineLevel="0" collapsed="false">
      <c r="A713" s="6" t="n">
        <v>711</v>
      </c>
      <c r="B713" s="14" t="e">
        <f aca="false">join(",",G713,L713,Q713,V713,AA713,AF713,AK713)</f>
        <v>#NAME?</v>
      </c>
      <c r="C713" s="14" t="n">
        <f aca="false">IF(ISBLANK(Template!H716),, join("_",Template!H716:I716))</f>
        <v>0</v>
      </c>
      <c r="G713" s="14" t="e">
        <f aca="false">join(":",D713,E713,F713)</f>
        <v>#NAME?</v>
      </c>
      <c r="H713" s="14" t="n">
        <f aca="false">IF(ISBLANK(Template!K716),, join("_",Template!K716:L716))</f>
        <v>0</v>
      </c>
      <c r="J713" s="14" t="n">
        <f aca="false">Template!M716</f>
        <v>0</v>
      </c>
      <c r="L713" s="14" t="e">
        <f aca="false">join(":",I713,J713,K713)</f>
        <v>#NAME?</v>
      </c>
      <c r="M713" s="14" t="n">
        <f aca="false">IF(ISBLANK(Template!O716),, join("_",Template!O716:P716))</f>
        <v>0</v>
      </c>
      <c r="O713" s="14" t="n">
        <f aca="false">Template!Q716</f>
        <v>0</v>
      </c>
    </row>
    <row r="714" customFormat="false" ht="15.75" hidden="false" customHeight="false" outlineLevel="0" collapsed="false">
      <c r="A714" s="6" t="n">
        <v>712</v>
      </c>
      <c r="B714" s="14" t="e">
        <f aca="false">join(",",G714,L714,Q714,V714,AA714,AF714,AK714)</f>
        <v>#NAME?</v>
      </c>
      <c r="C714" s="14" t="n">
        <f aca="false">IF(ISBLANK(Template!H717),, join("_",Template!H717:I717))</f>
        <v>0</v>
      </c>
      <c r="G714" s="14" t="e">
        <f aca="false">join(":",D714,E714,F714)</f>
        <v>#NAME?</v>
      </c>
      <c r="H714" s="14" t="n">
        <f aca="false">IF(ISBLANK(Template!K717),, join("_",Template!K717:L717))</f>
        <v>0</v>
      </c>
      <c r="J714" s="14" t="n">
        <f aca="false">Template!M717</f>
        <v>0</v>
      </c>
      <c r="L714" s="14" t="e">
        <f aca="false">join(":",I714,J714,K714)</f>
        <v>#NAME?</v>
      </c>
      <c r="M714" s="14" t="n">
        <f aca="false">IF(ISBLANK(Template!O717),, join("_",Template!O717:P717))</f>
        <v>0</v>
      </c>
      <c r="O714" s="14" t="n">
        <f aca="false">Template!Q717</f>
        <v>0</v>
      </c>
    </row>
    <row r="715" customFormat="false" ht="15.75" hidden="false" customHeight="false" outlineLevel="0" collapsed="false">
      <c r="A715" s="6" t="n">
        <v>713</v>
      </c>
      <c r="B715" s="14" t="e">
        <f aca="false">join(",",G715,L715,Q715,V715,AA715,AF715,AK715)</f>
        <v>#NAME?</v>
      </c>
      <c r="C715" s="14" t="n">
        <f aca="false">IF(ISBLANK(Template!H718),, join("_",Template!H718:I718))</f>
        <v>0</v>
      </c>
      <c r="G715" s="14" t="e">
        <f aca="false">join(":",D715,E715,F715)</f>
        <v>#NAME?</v>
      </c>
      <c r="H715" s="14" t="n">
        <f aca="false">IF(ISBLANK(Template!K718),, join("_",Template!K718:L718))</f>
        <v>0</v>
      </c>
      <c r="J715" s="14" t="n">
        <f aca="false">Template!M718</f>
        <v>0</v>
      </c>
      <c r="L715" s="14" t="e">
        <f aca="false">join(":",I715,J715,K715)</f>
        <v>#NAME?</v>
      </c>
      <c r="M715" s="14" t="n">
        <f aca="false">IF(ISBLANK(Template!O718),, join("_",Template!O718:P718))</f>
        <v>0</v>
      </c>
      <c r="O715" s="14" t="n">
        <f aca="false">Template!Q718</f>
        <v>0</v>
      </c>
    </row>
    <row r="716" customFormat="false" ht="15.75" hidden="false" customHeight="false" outlineLevel="0" collapsed="false">
      <c r="A716" s="6" t="n">
        <v>714</v>
      </c>
      <c r="B716" s="14" t="e">
        <f aca="false">join(",",G716,L716,Q716,V716,AA716,AF716,AK716)</f>
        <v>#NAME?</v>
      </c>
      <c r="C716" s="14" t="n">
        <f aca="false">IF(ISBLANK(Template!H719),, join("_",Template!H719:I719))</f>
        <v>0</v>
      </c>
      <c r="G716" s="14" t="e">
        <f aca="false">join(":",D716,E716,F716)</f>
        <v>#NAME?</v>
      </c>
      <c r="H716" s="14" t="n">
        <f aca="false">IF(ISBLANK(Template!K719),, join("_",Template!K719:L719))</f>
        <v>0</v>
      </c>
      <c r="J716" s="14" t="n">
        <f aca="false">Template!M719</f>
        <v>0</v>
      </c>
      <c r="L716" s="14" t="e">
        <f aca="false">join(":",I716,J716,K716)</f>
        <v>#NAME?</v>
      </c>
      <c r="M716" s="14" t="n">
        <f aca="false">IF(ISBLANK(Template!O719),, join("_",Template!O719:P719))</f>
        <v>0</v>
      </c>
      <c r="O716" s="14" t="n">
        <f aca="false">Template!Q719</f>
        <v>0</v>
      </c>
    </row>
    <row r="717" customFormat="false" ht="15.75" hidden="false" customHeight="false" outlineLevel="0" collapsed="false">
      <c r="A717" s="6" t="n">
        <v>715</v>
      </c>
      <c r="B717" s="14" t="e">
        <f aca="false">join(",",G717,L717,Q717,V717,AA717,AF717,AK717)</f>
        <v>#NAME?</v>
      </c>
      <c r="C717" s="14" t="n">
        <f aca="false">IF(ISBLANK(Template!H720),, join("_",Template!H720:I720))</f>
        <v>0</v>
      </c>
      <c r="G717" s="14" t="e">
        <f aca="false">join(":",D717,E717,F717)</f>
        <v>#NAME?</v>
      </c>
      <c r="H717" s="14" t="n">
        <f aca="false">IF(ISBLANK(Template!K720),, join("_",Template!K720:L720))</f>
        <v>0</v>
      </c>
      <c r="J717" s="14" t="n">
        <f aca="false">Template!M720</f>
        <v>0</v>
      </c>
      <c r="L717" s="14" t="e">
        <f aca="false">join(":",I717,J717,K717)</f>
        <v>#NAME?</v>
      </c>
      <c r="M717" s="14" t="n">
        <f aca="false">IF(ISBLANK(Template!O720),, join("_",Template!O720:P720))</f>
        <v>0</v>
      </c>
      <c r="O717" s="14" t="n">
        <f aca="false">Template!Q720</f>
        <v>0</v>
      </c>
    </row>
    <row r="718" customFormat="false" ht="15.75" hidden="false" customHeight="false" outlineLevel="0" collapsed="false">
      <c r="A718" s="6" t="n">
        <v>716</v>
      </c>
      <c r="B718" s="14" t="e">
        <f aca="false">join(",",G718,L718,Q718,V718,AA718,AF718,AK718)</f>
        <v>#NAME?</v>
      </c>
      <c r="C718" s="14" t="n">
        <f aca="false">IF(ISBLANK(Template!H721),, join("_",Template!H721:I721))</f>
        <v>0</v>
      </c>
      <c r="G718" s="14" t="e">
        <f aca="false">join(":",D718,E718,F718)</f>
        <v>#NAME?</v>
      </c>
      <c r="H718" s="14" t="n">
        <f aca="false">IF(ISBLANK(Template!K721),, join("_",Template!K721:L721))</f>
        <v>0</v>
      </c>
      <c r="J718" s="14" t="n">
        <f aca="false">Template!M721</f>
        <v>0</v>
      </c>
      <c r="L718" s="14" t="e">
        <f aca="false">join(":",I718,J718,K718)</f>
        <v>#NAME?</v>
      </c>
      <c r="M718" s="14" t="n">
        <f aca="false">IF(ISBLANK(Template!O721),, join("_",Template!O721:P721))</f>
        <v>0</v>
      </c>
      <c r="O718" s="14" t="n">
        <f aca="false">Template!Q721</f>
        <v>0</v>
      </c>
    </row>
    <row r="719" customFormat="false" ht="15.75" hidden="false" customHeight="false" outlineLevel="0" collapsed="false">
      <c r="A719" s="6" t="n">
        <v>717</v>
      </c>
      <c r="B719" s="14" t="e">
        <f aca="false">join(",",G719,L719,Q719,V719,AA719,AF719,AK719)</f>
        <v>#NAME?</v>
      </c>
      <c r="C719" s="14" t="n">
        <f aca="false">IF(ISBLANK(Template!H722),, join("_",Template!H722:I722))</f>
        <v>0</v>
      </c>
      <c r="G719" s="14" t="e">
        <f aca="false">join(":",D719,E719,F719)</f>
        <v>#NAME?</v>
      </c>
      <c r="H719" s="14" t="n">
        <f aca="false">IF(ISBLANK(Template!K722),, join("_",Template!K722:L722))</f>
        <v>0</v>
      </c>
      <c r="J719" s="14" t="n">
        <f aca="false">Template!M722</f>
        <v>0</v>
      </c>
      <c r="L719" s="14" t="e">
        <f aca="false">join(":",I719,J719,K719)</f>
        <v>#NAME?</v>
      </c>
      <c r="M719" s="14" t="n">
        <f aca="false">IF(ISBLANK(Template!O722),, join("_",Template!O722:P722))</f>
        <v>0</v>
      </c>
      <c r="O719" s="14" t="n">
        <f aca="false">Template!Q722</f>
        <v>0</v>
      </c>
    </row>
    <row r="720" customFormat="false" ht="15.75" hidden="false" customHeight="false" outlineLevel="0" collapsed="false">
      <c r="A720" s="6" t="n">
        <v>718</v>
      </c>
      <c r="B720" s="14" t="e">
        <f aca="false">join(",",G720,L720,Q720,V720,AA720,AF720,AK720)</f>
        <v>#NAME?</v>
      </c>
      <c r="C720" s="14" t="n">
        <f aca="false">IF(ISBLANK(Template!H723),, join("_",Template!H723:I723))</f>
        <v>0</v>
      </c>
      <c r="G720" s="14" t="e">
        <f aca="false">join(":",D720,E720,F720)</f>
        <v>#NAME?</v>
      </c>
      <c r="H720" s="14" t="n">
        <f aca="false">IF(ISBLANK(Template!K723),, join("_",Template!K723:L723))</f>
        <v>0</v>
      </c>
      <c r="J720" s="14" t="n">
        <f aca="false">Template!M723</f>
        <v>0</v>
      </c>
      <c r="L720" s="14" t="e">
        <f aca="false">join(":",I720,J720,K720)</f>
        <v>#NAME?</v>
      </c>
      <c r="M720" s="14" t="n">
        <f aca="false">IF(ISBLANK(Template!O723),, join("_",Template!O723:P723))</f>
        <v>0</v>
      </c>
      <c r="O720" s="14" t="n">
        <f aca="false">Template!Q723</f>
        <v>0</v>
      </c>
    </row>
    <row r="721" customFormat="false" ht="15.75" hidden="false" customHeight="false" outlineLevel="0" collapsed="false">
      <c r="A721" s="6" t="n">
        <v>719</v>
      </c>
      <c r="B721" s="14" t="e">
        <f aca="false">join(",",G721,L721,Q721,V721,AA721,AF721,AK721)</f>
        <v>#NAME?</v>
      </c>
      <c r="C721" s="14" t="n">
        <f aca="false">IF(ISBLANK(Template!H724),, join("_",Template!H724:I724))</f>
        <v>0</v>
      </c>
      <c r="G721" s="14" t="e">
        <f aca="false">join(":",D721,E721,F721)</f>
        <v>#NAME?</v>
      </c>
      <c r="H721" s="14" t="n">
        <f aca="false">IF(ISBLANK(Template!K724),, join("_",Template!K724:L724))</f>
        <v>0</v>
      </c>
      <c r="J721" s="14" t="n">
        <f aca="false">Template!M724</f>
        <v>0</v>
      </c>
      <c r="L721" s="14" t="e">
        <f aca="false">join(":",I721,J721,K721)</f>
        <v>#NAME?</v>
      </c>
      <c r="M721" s="14" t="n">
        <f aca="false">IF(ISBLANK(Template!O724),, join("_",Template!O724:P724))</f>
        <v>0</v>
      </c>
      <c r="O721" s="14" t="n">
        <f aca="false">Template!Q724</f>
        <v>0</v>
      </c>
    </row>
    <row r="722" customFormat="false" ht="15.75" hidden="false" customHeight="false" outlineLevel="0" collapsed="false">
      <c r="A722" s="6" t="n">
        <v>720</v>
      </c>
      <c r="B722" s="14" t="e">
        <f aca="false">join(",",G722,L722,Q722,V722,AA722,AF722,AK722)</f>
        <v>#NAME?</v>
      </c>
      <c r="C722" s="14" t="n">
        <f aca="false">IF(ISBLANK(Template!H725),, join("_",Template!H725:I725))</f>
        <v>0</v>
      </c>
      <c r="G722" s="14" t="e">
        <f aca="false">join(":",D722,E722,F722)</f>
        <v>#NAME?</v>
      </c>
      <c r="H722" s="14" t="n">
        <f aca="false">IF(ISBLANK(Template!K725),, join("_",Template!K725:L725))</f>
        <v>0</v>
      </c>
      <c r="J722" s="14" t="n">
        <f aca="false">Template!M725</f>
        <v>0</v>
      </c>
      <c r="L722" s="14" t="e">
        <f aca="false">join(":",I722,J722,K722)</f>
        <v>#NAME?</v>
      </c>
      <c r="M722" s="14" t="n">
        <f aca="false">IF(ISBLANK(Template!O725),, join("_",Template!O725:P725))</f>
        <v>0</v>
      </c>
      <c r="O722" s="14" t="n">
        <f aca="false">Template!Q725</f>
        <v>0</v>
      </c>
    </row>
    <row r="723" customFormat="false" ht="15.75" hidden="false" customHeight="false" outlineLevel="0" collapsed="false">
      <c r="A723" s="6" t="n">
        <v>721</v>
      </c>
      <c r="B723" s="14" t="e">
        <f aca="false">join(",",G723,L723,Q723,V723,AA723,AF723,AK723)</f>
        <v>#NAME?</v>
      </c>
      <c r="C723" s="14" t="n">
        <f aca="false">IF(ISBLANK(Template!H726),, join("_",Template!H726:I726))</f>
        <v>0</v>
      </c>
      <c r="G723" s="14" t="e">
        <f aca="false">join(":",D723,E723,F723)</f>
        <v>#NAME?</v>
      </c>
      <c r="H723" s="14" t="n">
        <f aca="false">IF(ISBLANK(Template!K726),, join("_",Template!K726:L726))</f>
        <v>0</v>
      </c>
      <c r="J723" s="14" t="n">
        <f aca="false">Template!M726</f>
        <v>0</v>
      </c>
      <c r="L723" s="14" t="e">
        <f aca="false">join(":",I723,J723,K723)</f>
        <v>#NAME?</v>
      </c>
      <c r="M723" s="14" t="n">
        <f aca="false">IF(ISBLANK(Template!O726),, join("_",Template!O726:P726))</f>
        <v>0</v>
      </c>
      <c r="O723" s="14" t="n">
        <f aca="false">Template!Q726</f>
        <v>0</v>
      </c>
    </row>
    <row r="724" customFormat="false" ht="15.75" hidden="false" customHeight="false" outlineLevel="0" collapsed="false">
      <c r="A724" s="6" t="n">
        <v>722</v>
      </c>
      <c r="B724" s="14" t="e">
        <f aca="false">join(",",G724,L724,Q724,V724,AA724,AF724,AK724)</f>
        <v>#NAME?</v>
      </c>
      <c r="C724" s="14" t="n">
        <f aca="false">IF(ISBLANK(Template!H727),, join("_",Template!H727:I727))</f>
        <v>0</v>
      </c>
      <c r="G724" s="14" t="e">
        <f aca="false">join(":",D724,E724,F724)</f>
        <v>#NAME?</v>
      </c>
      <c r="H724" s="14" t="n">
        <f aca="false">IF(ISBLANK(Template!K727),, join("_",Template!K727:L727))</f>
        <v>0</v>
      </c>
      <c r="J724" s="14" t="n">
        <f aca="false">Template!M727</f>
        <v>0</v>
      </c>
      <c r="L724" s="14" t="e">
        <f aca="false">join(":",I724,J724,K724)</f>
        <v>#NAME?</v>
      </c>
      <c r="M724" s="14" t="n">
        <f aca="false">IF(ISBLANK(Template!O727),, join("_",Template!O727:P727))</f>
        <v>0</v>
      </c>
      <c r="O724" s="14" t="n">
        <f aca="false">Template!Q727</f>
        <v>0</v>
      </c>
    </row>
    <row r="725" customFormat="false" ht="15.75" hidden="false" customHeight="false" outlineLevel="0" collapsed="false">
      <c r="A725" s="6" t="n">
        <v>723</v>
      </c>
      <c r="B725" s="14" t="e">
        <f aca="false">join(",",G725,L725,Q725,V725,AA725,AF725,AK725)</f>
        <v>#NAME?</v>
      </c>
      <c r="C725" s="14" t="n">
        <f aca="false">IF(ISBLANK(Template!H728),, join("_",Template!H728:I728))</f>
        <v>0</v>
      </c>
      <c r="G725" s="14" t="e">
        <f aca="false">join(":",D725,E725,F725)</f>
        <v>#NAME?</v>
      </c>
      <c r="H725" s="14" t="n">
        <f aca="false">IF(ISBLANK(Template!K728),, join("_",Template!K728:L728))</f>
        <v>0</v>
      </c>
      <c r="J725" s="14" t="n">
        <f aca="false">Template!M728</f>
        <v>0</v>
      </c>
      <c r="L725" s="14" t="e">
        <f aca="false">join(":",I725,J725,K725)</f>
        <v>#NAME?</v>
      </c>
      <c r="M725" s="14" t="n">
        <f aca="false">IF(ISBLANK(Template!O728),, join("_",Template!O728:P728))</f>
        <v>0</v>
      </c>
      <c r="O725" s="14" t="n">
        <f aca="false">Template!Q728</f>
        <v>0</v>
      </c>
    </row>
    <row r="726" customFormat="false" ht="15.75" hidden="false" customHeight="false" outlineLevel="0" collapsed="false">
      <c r="A726" s="6" t="n">
        <v>724</v>
      </c>
      <c r="B726" s="14" t="e">
        <f aca="false">join(",",G726,L726,Q726,V726,AA726,AF726,AK726)</f>
        <v>#NAME?</v>
      </c>
      <c r="C726" s="14" t="n">
        <f aca="false">IF(ISBLANK(Template!H729),, join("_",Template!H729:I729))</f>
        <v>0</v>
      </c>
      <c r="G726" s="14" t="e">
        <f aca="false">join(":",D726,E726,F726)</f>
        <v>#NAME?</v>
      </c>
      <c r="H726" s="14" t="n">
        <f aca="false">IF(ISBLANK(Template!K729),, join("_",Template!K729:L729))</f>
        <v>0</v>
      </c>
      <c r="J726" s="14" t="n">
        <f aca="false">Template!M729</f>
        <v>0</v>
      </c>
      <c r="L726" s="14" t="e">
        <f aca="false">join(":",I726,J726,K726)</f>
        <v>#NAME?</v>
      </c>
      <c r="M726" s="14" t="n">
        <f aca="false">IF(ISBLANK(Template!O729),, join("_",Template!O729:P729))</f>
        <v>0</v>
      </c>
      <c r="O726" s="14" t="n">
        <f aca="false">Template!Q729</f>
        <v>0</v>
      </c>
    </row>
    <row r="727" customFormat="false" ht="15.75" hidden="false" customHeight="false" outlineLevel="0" collapsed="false">
      <c r="A727" s="6" t="n">
        <v>725</v>
      </c>
      <c r="B727" s="14" t="e">
        <f aca="false">join(",",G727,L727,Q727,V727,AA727,AF727,AK727)</f>
        <v>#NAME?</v>
      </c>
      <c r="C727" s="14" t="n">
        <f aca="false">IF(ISBLANK(Template!H730),, join("_",Template!H730:I730))</f>
        <v>0</v>
      </c>
      <c r="G727" s="14" t="e">
        <f aca="false">join(":",D727,E727,F727)</f>
        <v>#NAME?</v>
      </c>
      <c r="H727" s="14" t="n">
        <f aca="false">IF(ISBLANK(Template!K730),, join("_",Template!K730:L730))</f>
        <v>0</v>
      </c>
      <c r="J727" s="14" t="n">
        <f aca="false">Template!M730</f>
        <v>0</v>
      </c>
      <c r="L727" s="14" t="e">
        <f aca="false">join(":",I727,J727,K727)</f>
        <v>#NAME?</v>
      </c>
      <c r="M727" s="14" t="n">
        <f aca="false">IF(ISBLANK(Template!O730),, join("_",Template!O730:P730))</f>
        <v>0</v>
      </c>
      <c r="O727" s="14" t="n">
        <f aca="false">Template!Q730</f>
        <v>0</v>
      </c>
    </row>
    <row r="728" customFormat="false" ht="15.75" hidden="false" customHeight="false" outlineLevel="0" collapsed="false">
      <c r="A728" s="6" t="n">
        <v>726</v>
      </c>
      <c r="B728" s="14" t="e">
        <f aca="false">join(",",G728,L728,Q728,V728,AA728,AF728,AK728)</f>
        <v>#NAME?</v>
      </c>
      <c r="C728" s="14" t="n">
        <f aca="false">IF(ISBLANK(Template!H731),, join("_",Template!H731:I731))</f>
        <v>0</v>
      </c>
      <c r="G728" s="14" t="e">
        <f aca="false">join(":",D728,E728,F728)</f>
        <v>#NAME?</v>
      </c>
      <c r="H728" s="14" t="n">
        <f aca="false">IF(ISBLANK(Template!K731),, join("_",Template!K731:L731))</f>
        <v>0</v>
      </c>
      <c r="J728" s="14" t="n">
        <f aca="false">Template!M731</f>
        <v>0</v>
      </c>
      <c r="L728" s="14" t="e">
        <f aca="false">join(":",I728,J728,K728)</f>
        <v>#NAME?</v>
      </c>
      <c r="M728" s="14" t="n">
        <f aca="false">IF(ISBLANK(Template!O731),, join("_",Template!O731:P731))</f>
        <v>0</v>
      </c>
      <c r="O728" s="14" t="n">
        <f aca="false">Template!Q731</f>
        <v>0</v>
      </c>
    </row>
    <row r="729" customFormat="false" ht="15.75" hidden="false" customHeight="false" outlineLevel="0" collapsed="false">
      <c r="A729" s="6" t="n">
        <v>727</v>
      </c>
      <c r="B729" s="14" t="e">
        <f aca="false">join(",",G729,L729,Q729,V729,AA729,AF729,AK729)</f>
        <v>#NAME?</v>
      </c>
      <c r="C729" s="14" t="n">
        <f aca="false">IF(ISBLANK(Template!H732),, join("_",Template!H732:I732))</f>
        <v>0</v>
      </c>
      <c r="G729" s="14" t="e">
        <f aca="false">join(":",D729,E729,F729)</f>
        <v>#NAME?</v>
      </c>
      <c r="H729" s="14" t="n">
        <f aca="false">IF(ISBLANK(Template!K732),, join("_",Template!K732:L732))</f>
        <v>0</v>
      </c>
      <c r="J729" s="14" t="n">
        <f aca="false">Template!M732</f>
        <v>0</v>
      </c>
      <c r="L729" s="14" t="e">
        <f aca="false">join(":",I729,J729,K729)</f>
        <v>#NAME?</v>
      </c>
      <c r="M729" s="14" t="n">
        <f aca="false">IF(ISBLANK(Template!O732),, join("_",Template!O732:P732))</f>
        <v>0</v>
      </c>
      <c r="O729" s="14" t="n">
        <f aca="false">Template!Q732</f>
        <v>0</v>
      </c>
    </row>
    <row r="730" customFormat="false" ht="15.75" hidden="false" customHeight="false" outlineLevel="0" collapsed="false">
      <c r="A730" s="6" t="n">
        <v>728</v>
      </c>
      <c r="B730" s="14" t="e">
        <f aca="false">join(",",G730,L730,Q730,V730,AA730,AF730,AK730)</f>
        <v>#NAME?</v>
      </c>
      <c r="C730" s="14" t="n">
        <f aca="false">IF(ISBLANK(Template!H733),, join("_",Template!H733:I733))</f>
        <v>0</v>
      </c>
      <c r="G730" s="14" t="e">
        <f aca="false">join(":",D730,E730,F730)</f>
        <v>#NAME?</v>
      </c>
      <c r="H730" s="14" t="n">
        <f aca="false">IF(ISBLANK(Template!K733),, join("_",Template!K733:L733))</f>
        <v>0</v>
      </c>
      <c r="J730" s="14" t="n">
        <f aca="false">Template!M733</f>
        <v>0</v>
      </c>
      <c r="L730" s="14" t="e">
        <f aca="false">join(":",I730,J730,K730)</f>
        <v>#NAME?</v>
      </c>
      <c r="M730" s="14" t="n">
        <f aca="false">IF(ISBLANK(Template!O733),, join("_",Template!O733:P733))</f>
        <v>0</v>
      </c>
      <c r="O730" s="14" t="n">
        <f aca="false">Template!Q733</f>
        <v>0</v>
      </c>
    </row>
    <row r="731" customFormat="false" ht="15.75" hidden="false" customHeight="false" outlineLevel="0" collapsed="false">
      <c r="A731" s="6" t="n">
        <v>729</v>
      </c>
      <c r="B731" s="14" t="e">
        <f aca="false">join(",",G731,L731,Q731,V731,AA731,AF731,AK731)</f>
        <v>#NAME?</v>
      </c>
      <c r="C731" s="14" t="n">
        <f aca="false">IF(ISBLANK(Template!H734),, join("_",Template!H734:I734))</f>
        <v>0</v>
      </c>
      <c r="G731" s="14" t="e">
        <f aca="false">join(":",D731,E731,F731)</f>
        <v>#NAME?</v>
      </c>
      <c r="H731" s="14" t="n">
        <f aca="false">IF(ISBLANK(Template!K734),, join("_",Template!K734:L734))</f>
        <v>0</v>
      </c>
      <c r="J731" s="14" t="n">
        <f aca="false">Template!M734</f>
        <v>0</v>
      </c>
      <c r="L731" s="14" t="e">
        <f aca="false">join(":",I731,J731,K731)</f>
        <v>#NAME?</v>
      </c>
      <c r="M731" s="14" t="n">
        <f aca="false">IF(ISBLANK(Template!O734),, join("_",Template!O734:P734))</f>
        <v>0</v>
      </c>
      <c r="O731" s="14" t="n">
        <f aca="false">Template!Q734</f>
        <v>0</v>
      </c>
    </row>
    <row r="732" customFormat="false" ht="15.75" hidden="false" customHeight="false" outlineLevel="0" collapsed="false">
      <c r="A732" s="6" t="n">
        <v>730</v>
      </c>
      <c r="B732" s="14" t="e">
        <f aca="false">join(",",G732,L732,Q732,V732,AA732,AF732,AK732)</f>
        <v>#NAME?</v>
      </c>
      <c r="C732" s="14" t="n">
        <f aca="false">IF(ISBLANK(Template!H735),, join("_",Template!H735:I735))</f>
        <v>0</v>
      </c>
      <c r="G732" s="14" t="e">
        <f aca="false">join(":",D732,E732,F732)</f>
        <v>#NAME?</v>
      </c>
      <c r="H732" s="14" t="n">
        <f aca="false">IF(ISBLANK(Template!K735),, join("_",Template!K735:L735))</f>
        <v>0</v>
      </c>
      <c r="J732" s="14" t="n">
        <f aca="false">Template!M735</f>
        <v>0</v>
      </c>
      <c r="L732" s="14" t="e">
        <f aca="false">join(":",I732,J732,K732)</f>
        <v>#NAME?</v>
      </c>
      <c r="M732" s="14" t="n">
        <f aca="false">IF(ISBLANK(Template!O735),, join("_",Template!O735:P735))</f>
        <v>0</v>
      </c>
      <c r="O732" s="14" t="n">
        <f aca="false">Template!Q735</f>
        <v>0</v>
      </c>
    </row>
    <row r="733" customFormat="false" ht="15.75" hidden="false" customHeight="false" outlineLevel="0" collapsed="false">
      <c r="A733" s="6" t="n">
        <v>731</v>
      </c>
      <c r="B733" s="14" t="e">
        <f aca="false">join(",",G733,L733,Q733,V733,AA733,AF733,AK733)</f>
        <v>#NAME?</v>
      </c>
      <c r="C733" s="14" t="n">
        <f aca="false">IF(ISBLANK(Template!H736),, join("_",Template!H736:I736))</f>
        <v>0</v>
      </c>
      <c r="G733" s="14" t="e">
        <f aca="false">join(":",D733,E733,F733)</f>
        <v>#NAME?</v>
      </c>
      <c r="H733" s="14" t="n">
        <f aca="false">IF(ISBLANK(Template!K736),, join("_",Template!K736:L736))</f>
        <v>0</v>
      </c>
      <c r="J733" s="14" t="n">
        <f aca="false">Template!M736</f>
        <v>0</v>
      </c>
      <c r="L733" s="14" t="e">
        <f aca="false">join(":",I733,J733,K733)</f>
        <v>#NAME?</v>
      </c>
      <c r="M733" s="14" t="n">
        <f aca="false">IF(ISBLANK(Template!O736),, join("_",Template!O736:P736))</f>
        <v>0</v>
      </c>
      <c r="O733" s="14" t="n">
        <f aca="false">Template!Q736</f>
        <v>0</v>
      </c>
    </row>
    <row r="734" customFormat="false" ht="15.75" hidden="false" customHeight="false" outlineLevel="0" collapsed="false">
      <c r="A734" s="6" t="n">
        <v>732</v>
      </c>
      <c r="B734" s="14" t="e">
        <f aca="false">join(",",G734,L734,Q734,V734,AA734,AF734,AK734)</f>
        <v>#NAME?</v>
      </c>
      <c r="C734" s="14" t="n">
        <f aca="false">IF(ISBLANK(Template!H737),, join("_",Template!H737:I737))</f>
        <v>0</v>
      </c>
      <c r="G734" s="14" t="e">
        <f aca="false">join(":",D734,E734,F734)</f>
        <v>#NAME?</v>
      </c>
      <c r="H734" s="14" t="n">
        <f aca="false">IF(ISBLANK(Template!K737),, join("_",Template!K737:L737))</f>
        <v>0</v>
      </c>
      <c r="J734" s="14" t="n">
        <f aca="false">Template!M737</f>
        <v>0</v>
      </c>
      <c r="L734" s="14" t="e">
        <f aca="false">join(":",I734,J734,K734)</f>
        <v>#NAME?</v>
      </c>
      <c r="M734" s="14" t="n">
        <f aca="false">IF(ISBLANK(Template!O737),, join("_",Template!O737:P737))</f>
        <v>0</v>
      </c>
      <c r="O734" s="14" t="n">
        <f aca="false">Template!Q737</f>
        <v>0</v>
      </c>
    </row>
    <row r="735" customFormat="false" ht="15.75" hidden="false" customHeight="false" outlineLevel="0" collapsed="false">
      <c r="A735" s="6" t="n">
        <v>733</v>
      </c>
      <c r="B735" s="14" t="e">
        <f aca="false">join(",",G735,L735,Q735,V735,AA735,AF735,AK735)</f>
        <v>#NAME?</v>
      </c>
      <c r="C735" s="14" t="n">
        <f aca="false">IF(ISBLANK(Template!H738),, join("_",Template!H738:I738))</f>
        <v>0</v>
      </c>
      <c r="G735" s="14" t="e">
        <f aca="false">join(":",D735,E735,F735)</f>
        <v>#NAME?</v>
      </c>
      <c r="H735" s="14" t="n">
        <f aca="false">IF(ISBLANK(Template!K738),, join("_",Template!K738:L738))</f>
        <v>0</v>
      </c>
      <c r="J735" s="14" t="n">
        <f aca="false">Template!M738</f>
        <v>0</v>
      </c>
      <c r="L735" s="14" t="e">
        <f aca="false">join(":",I735,J735,K735)</f>
        <v>#NAME?</v>
      </c>
      <c r="M735" s="14" t="n">
        <f aca="false">IF(ISBLANK(Template!O738),, join("_",Template!O738:P738))</f>
        <v>0</v>
      </c>
      <c r="O735" s="14" t="n">
        <f aca="false">Template!Q738</f>
        <v>0</v>
      </c>
    </row>
    <row r="736" customFormat="false" ht="15.75" hidden="false" customHeight="false" outlineLevel="0" collapsed="false">
      <c r="A736" s="6" t="n">
        <v>734</v>
      </c>
      <c r="B736" s="14" t="e">
        <f aca="false">join(",",G736,L736,Q736,V736,AA736,AF736,AK736)</f>
        <v>#NAME?</v>
      </c>
      <c r="C736" s="14" t="n">
        <f aca="false">IF(ISBLANK(Template!H739),, join("_",Template!H739:I739))</f>
        <v>0</v>
      </c>
      <c r="G736" s="14" t="e">
        <f aca="false">join(":",D736,E736,F736)</f>
        <v>#NAME?</v>
      </c>
      <c r="H736" s="14" t="n">
        <f aca="false">IF(ISBLANK(Template!K739),, join("_",Template!K739:L739))</f>
        <v>0</v>
      </c>
      <c r="J736" s="14" t="n">
        <f aca="false">Template!M739</f>
        <v>0</v>
      </c>
      <c r="L736" s="14" t="e">
        <f aca="false">join(":",I736,J736,K736)</f>
        <v>#NAME?</v>
      </c>
      <c r="M736" s="14" t="n">
        <f aca="false">IF(ISBLANK(Template!O739),, join("_",Template!O739:P739))</f>
        <v>0</v>
      </c>
      <c r="O736" s="14" t="n">
        <f aca="false">Template!Q739</f>
        <v>0</v>
      </c>
    </row>
    <row r="737" customFormat="false" ht="15.75" hidden="false" customHeight="false" outlineLevel="0" collapsed="false">
      <c r="A737" s="6" t="n">
        <v>735</v>
      </c>
      <c r="B737" s="14" t="e">
        <f aca="false">join(",",G737,L737,Q737,V737,AA737,AF737,AK737)</f>
        <v>#NAME?</v>
      </c>
      <c r="C737" s="14" t="n">
        <f aca="false">IF(ISBLANK(Template!H740),, join("_",Template!H740:I740))</f>
        <v>0</v>
      </c>
      <c r="G737" s="14" t="e">
        <f aca="false">join(":",D737,E737,F737)</f>
        <v>#NAME?</v>
      </c>
      <c r="H737" s="14" t="n">
        <f aca="false">IF(ISBLANK(Template!K740),, join("_",Template!K740:L740))</f>
        <v>0</v>
      </c>
      <c r="J737" s="14" t="n">
        <f aca="false">Template!M740</f>
        <v>0</v>
      </c>
      <c r="L737" s="14" t="e">
        <f aca="false">join(":",I737,J737,K737)</f>
        <v>#NAME?</v>
      </c>
      <c r="M737" s="14" t="n">
        <f aca="false">IF(ISBLANK(Template!O740),, join("_",Template!O740:P740))</f>
        <v>0</v>
      </c>
      <c r="O737" s="14" t="n">
        <f aca="false">Template!Q740</f>
        <v>0</v>
      </c>
    </row>
    <row r="738" customFormat="false" ht="15.75" hidden="false" customHeight="false" outlineLevel="0" collapsed="false">
      <c r="A738" s="6" t="n">
        <v>736</v>
      </c>
      <c r="B738" s="14" t="e">
        <f aca="false">join(",",G738,L738,Q738,V738,AA738,AF738,AK738)</f>
        <v>#NAME?</v>
      </c>
      <c r="C738" s="14" t="n">
        <f aca="false">IF(ISBLANK(Template!H741),, join("_",Template!H741:I741))</f>
        <v>0</v>
      </c>
      <c r="G738" s="14" t="e">
        <f aca="false">join(":",D738,E738,F738)</f>
        <v>#NAME?</v>
      </c>
      <c r="H738" s="14" t="n">
        <f aca="false">IF(ISBLANK(Template!K741),, join("_",Template!K741:L741))</f>
        <v>0</v>
      </c>
      <c r="J738" s="14" t="n">
        <f aca="false">Template!M741</f>
        <v>0</v>
      </c>
      <c r="L738" s="14" t="e">
        <f aca="false">join(":",I738,J738,K738)</f>
        <v>#NAME?</v>
      </c>
      <c r="M738" s="14" t="n">
        <f aca="false">IF(ISBLANK(Template!O741),, join("_",Template!O741:P741))</f>
        <v>0</v>
      </c>
      <c r="O738" s="14" t="n">
        <f aca="false">Template!Q741</f>
        <v>0</v>
      </c>
    </row>
    <row r="739" customFormat="false" ht="15.75" hidden="false" customHeight="false" outlineLevel="0" collapsed="false">
      <c r="A739" s="6" t="n">
        <v>737</v>
      </c>
      <c r="B739" s="14" t="e">
        <f aca="false">join(",",G739,L739,Q739,V739,AA739,AF739,AK739)</f>
        <v>#NAME?</v>
      </c>
      <c r="C739" s="14" t="n">
        <f aca="false">IF(ISBLANK(Template!H742),, join("_",Template!H742:I742))</f>
        <v>0</v>
      </c>
      <c r="G739" s="14" t="e">
        <f aca="false">join(":",D739,E739,F739)</f>
        <v>#NAME?</v>
      </c>
      <c r="H739" s="14" t="n">
        <f aca="false">IF(ISBLANK(Template!K742),, join("_",Template!K742:L742))</f>
        <v>0</v>
      </c>
      <c r="J739" s="14" t="n">
        <f aca="false">Template!M742</f>
        <v>0</v>
      </c>
      <c r="L739" s="14" t="e">
        <f aca="false">join(":",I739,J739,K739)</f>
        <v>#NAME?</v>
      </c>
      <c r="M739" s="14" t="n">
        <f aca="false">IF(ISBLANK(Template!O742),, join("_",Template!O742:P742))</f>
        <v>0</v>
      </c>
      <c r="O739" s="14" t="n">
        <f aca="false">Template!Q742</f>
        <v>0</v>
      </c>
    </row>
    <row r="740" customFormat="false" ht="15.75" hidden="false" customHeight="false" outlineLevel="0" collapsed="false">
      <c r="A740" s="6" t="n">
        <v>738</v>
      </c>
      <c r="B740" s="14" t="e">
        <f aca="false">join(",",G740,L740,Q740,V740,AA740,AF740,AK740)</f>
        <v>#NAME?</v>
      </c>
      <c r="C740" s="14" t="n">
        <f aca="false">IF(ISBLANK(Template!H743),, join("_",Template!H743:I743))</f>
        <v>0</v>
      </c>
      <c r="G740" s="14" t="e">
        <f aca="false">join(":",D740,E740,F740)</f>
        <v>#NAME?</v>
      </c>
      <c r="H740" s="14" t="n">
        <f aca="false">IF(ISBLANK(Template!K743),, join("_",Template!K743:L743))</f>
        <v>0</v>
      </c>
      <c r="J740" s="14" t="n">
        <f aca="false">Template!M743</f>
        <v>0</v>
      </c>
      <c r="L740" s="14" t="e">
        <f aca="false">join(":",I740,J740,K740)</f>
        <v>#NAME?</v>
      </c>
      <c r="M740" s="14" t="n">
        <f aca="false">IF(ISBLANK(Template!O743),, join("_",Template!O743:P743))</f>
        <v>0</v>
      </c>
      <c r="O740" s="14" t="n">
        <f aca="false">Template!Q743</f>
        <v>0</v>
      </c>
    </row>
    <row r="741" customFormat="false" ht="15.75" hidden="false" customHeight="false" outlineLevel="0" collapsed="false">
      <c r="A741" s="6" t="n">
        <v>739</v>
      </c>
      <c r="B741" s="14" t="e">
        <f aca="false">join(",",G741,L741,Q741,V741,AA741,AF741,AK741)</f>
        <v>#NAME?</v>
      </c>
      <c r="C741" s="14" t="n">
        <f aca="false">IF(ISBLANK(Template!H744),, join("_",Template!H744:I744))</f>
        <v>0</v>
      </c>
      <c r="G741" s="14" t="e">
        <f aca="false">join(":",D741,E741,F741)</f>
        <v>#NAME?</v>
      </c>
      <c r="H741" s="14" t="n">
        <f aca="false">IF(ISBLANK(Template!K744),, join("_",Template!K744:L744))</f>
        <v>0</v>
      </c>
      <c r="J741" s="14" t="n">
        <f aca="false">Template!M744</f>
        <v>0</v>
      </c>
      <c r="L741" s="14" t="e">
        <f aca="false">join(":",I741,J741,K741)</f>
        <v>#NAME?</v>
      </c>
      <c r="M741" s="14" t="n">
        <f aca="false">IF(ISBLANK(Template!O744),, join("_",Template!O744:P744))</f>
        <v>0</v>
      </c>
      <c r="O741" s="14" t="n">
        <f aca="false">Template!Q744</f>
        <v>0</v>
      </c>
    </row>
    <row r="742" customFormat="false" ht="15.75" hidden="false" customHeight="false" outlineLevel="0" collapsed="false">
      <c r="A742" s="6" t="n">
        <v>740</v>
      </c>
      <c r="B742" s="14" t="e">
        <f aca="false">join(",",G742,L742,Q742,V742,AA742,AF742,AK742)</f>
        <v>#NAME?</v>
      </c>
      <c r="C742" s="14" t="n">
        <f aca="false">IF(ISBLANK(Template!H745),, join("_",Template!H745:I745))</f>
        <v>0</v>
      </c>
      <c r="G742" s="14" t="e">
        <f aca="false">join(":",D742,E742,F742)</f>
        <v>#NAME?</v>
      </c>
      <c r="H742" s="14" t="n">
        <f aca="false">IF(ISBLANK(Template!K745),, join("_",Template!K745:L745))</f>
        <v>0</v>
      </c>
      <c r="J742" s="14" t="n">
        <f aca="false">Template!M745</f>
        <v>0</v>
      </c>
      <c r="L742" s="14" t="e">
        <f aca="false">join(":",I742,J742,K742)</f>
        <v>#NAME?</v>
      </c>
      <c r="M742" s="14" t="n">
        <f aca="false">IF(ISBLANK(Template!O745),, join("_",Template!O745:P745))</f>
        <v>0</v>
      </c>
      <c r="O742" s="14" t="n">
        <f aca="false">Template!Q745</f>
        <v>0</v>
      </c>
    </row>
    <row r="743" customFormat="false" ht="15.75" hidden="false" customHeight="false" outlineLevel="0" collapsed="false">
      <c r="A743" s="6" t="n">
        <v>741</v>
      </c>
      <c r="B743" s="14" t="e">
        <f aca="false">join(",",G743,L743,Q743,V743,AA743,AF743,AK743)</f>
        <v>#NAME?</v>
      </c>
      <c r="C743" s="14" t="n">
        <f aca="false">IF(ISBLANK(Template!H746),, join("_",Template!H746:I746))</f>
        <v>0</v>
      </c>
      <c r="G743" s="14" t="e">
        <f aca="false">join(":",D743,E743,F743)</f>
        <v>#NAME?</v>
      </c>
      <c r="H743" s="14" t="n">
        <f aca="false">IF(ISBLANK(Template!K746),, join("_",Template!K746:L746))</f>
        <v>0</v>
      </c>
      <c r="J743" s="14" t="n">
        <f aca="false">Template!M746</f>
        <v>0</v>
      </c>
      <c r="L743" s="14" t="e">
        <f aca="false">join(":",I743,J743,K743)</f>
        <v>#NAME?</v>
      </c>
      <c r="M743" s="14" t="n">
        <f aca="false">IF(ISBLANK(Template!O746),, join("_",Template!O746:P746))</f>
        <v>0</v>
      </c>
      <c r="O743" s="14" t="n">
        <f aca="false">Template!Q746</f>
        <v>0</v>
      </c>
    </row>
    <row r="744" customFormat="false" ht="15.75" hidden="false" customHeight="false" outlineLevel="0" collapsed="false">
      <c r="A744" s="6" t="n">
        <v>742</v>
      </c>
      <c r="B744" s="14" t="e">
        <f aca="false">join(",",G744,L744,Q744,V744,AA744,AF744,AK744)</f>
        <v>#NAME?</v>
      </c>
      <c r="C744" s="14" t="n">
        <f aca="false">IF(ISBLANK(Template!H747),, join("_",Template!H747:I747))</f>
        <v>0</v>
      </c>
      <c r="G744" s="14" t="e">
        <f aca="false">join(":",D744,E744,F744)</f>
        <v>#NAME?</v>
      </c>
      <c r="H744" s="14" t="n">
        <f aca="false">IF(ISBLANK(Template!K747),, join("_",Template!K747:L747))</f>
        <v>0</v>
      </c>
      <c r="J744" s="14" t="n">
        <f aca="false">Template!M747</f>
        <v>0</v>
      </c>
      <c r="L744" s="14" t="e">
        <f aca="false">join(":",I744,J744,K744)</f>
        <v>#NAME?</v>
      </c>
      <c r="M744" s="14" t="n">
        <f aca="false">IF(ISBLANK(Template!O747),, join("_",Template!O747:P747))</f>
        <v>0</v>
      </c>
      <c r="O744" s="14" t="n">
        <f aca="false">Template!Q747</f>
        <v>0</v>
      </c>
    </row>
    <row r="745" customFormat="false" ht="15.75" hidden="false" customHeight="false" outlineLevel="0" collapsed="false">
      <c r="A745" s="6" t="n">
        <v>743</v>
      </c>
      <c r="B745" s="14" t="e">
        <f aca="false">join(",",G745,L745,Q745,V745,AA745,AF745,AK745)</f>
        <v>#NAME?</v>
      </c>
      <c r="C745" s="14" t="n">
        <f aca="false">IF(ISBLANK(Template!H748),, join("_",Template!H748:I748))</f>
        <v>0</v>
      </c>
      <c r="G745" s="14" t="e">
        <f aca="false">join(":",D745,E745,F745)</f>
        <v>#NAME?</v>
      </c>
      <c r="H745" s="14" t="n">
        <f aca="false">IF(ISBLANK(Template!K748),, join("_",Template!K748:L748))</f>
        <v>0</v>
      </c>
      <c r="J745" s="14" t="n">
        <f aca="false">Template!M748</f>
        <v>0</v>
      </c>
      <c r="L745" s="14" t="e">
        <f aca="false">join(":",I745,J745,K745)</f>
        <v>#NAME?</v>
      </c>
      <c r="M745" s="14" t="n">
        <f aca="false">IF(ISBLANK(Template!O748),, join("_",Template!O748:P748))</f>
        <v>0</v>
      </c>
      <c r="O745" s="14" t="n">
        <f aca="false">Template!Q748</f>
        <v>0</v>
      </c>
    </row>
    <row r="746" customFormat="false" ht="15.75" hidden="false" customHeight="false" outlineLevel="0" collapsed="false">
      <c r="A746" s="6" t="n">
        <v>744</v>
      </c>
      <c r="B746" s="14" t="e">
        <f aca="false">join(",",G746,L746,Q746,V746,AA746,AF746,AK746)</f>
        <v>#NAME?</v>
      </c>
      <c r="C746" s="14" t="n">
        <f aca="false">IF(ISBLANK(Template!H749),, join("_",Template!H749:I749))</f>
        <v>0</v>
      </c>
      <c r="G746" s="14" t="e">
        <f aca="false">join(":",D746,E746,F746)</f>
        <v>#NAME?</v>
      </c>
      <c r="H746" s="14" t="n">
        <f aca="false">IF(ISBLANK(Template!K749),, join("_",Template!K749:L749))</f>
        <v>0</v>
      </c>
      <c r="J746" s="14" t="n">
        <f aca="false">Template!M749</f>
        <v>0</v>
      </c>
      <c r="L746" s="14" t="e">
        <f aca="false">join(":",I746,J746,K746)</f>
        <v>#NAME?</v>
      </c>
      <c r="M746" s="14" t="n">
        <f aca="false">IF(ISBLANK(Template!O749),, join("_",Template!O749:P749))</f>
        <v>0</v>
      </c>
      <c r="O746" s="14" t="n">
        <f aca="false">Template!Q749</f>
        <v>0</v>
      </c>
    </row>
    <row r="747" customFormat="false" ht="15.75" hidden="false" customHeight="false" outlineLevel="0" collapsed="false">
      <c r="A747" s="6" t="n">
        <v>745</v>
      </c>
      <c r="B747" s="14" t="e">
        <f aca="false">join(",",G747,L747,Q747,V747,AA747,AF747,AK747)</f>
        <v>#NAME?</v>
      </c>
      <c r="C747" s="14" t="n">
        <f aca="false">IF(ISBLANK(Template!H750),, join("_",Template!H750:I750))</f>
        <v>0</v>
      </c>
      <c r="G747" s="14" t="e">
        <f aca="false">join(":",D747,E747,F747)</f>
        <v>#NAME?</v>
      </c>
      <c r="H747" s="14" t="n">
        <f aca="false">IF(ISBLANK(Template!K750),, join("_",Template!K750:L750))</f>
        <v>0</v>
      </c>
      <c r="J747" s="14" t="n">
        <f aca="false">Template!M750</f>
        <v>0</v>
      </c>
      <c r="L747" s="14" t="e">
        <f aca="false">join(":",I747,J747,K747)</f>
        <v>#NAME?</v>
      </c>
      <c r="M747" s="14" t="n">
        <f aca="false">IF(ISBLANK(Template!O750),, join("_",Template!O750:P750))</f>
        <v>0</v>
      </c>
      <c r="O747" s="14" t="n">
        <f aca="false">Template!Q750</f>
        <v>0</v>
      </c>
    </row>
    <row r="748" customFormat="false" ht="15.75" hidden="false" customHeight="false" outlineLevel="0" collapsed="false">
      <c r="A748" s="6" t="n">
        <v>746</v>
      </c>
      <c r="B748" s="14" t="e">
        <f aca="false">join(",",G748,L748,Q748,V748,AA748,AF748,AK748)</f>
        <v>#NAME?</v>
      </c>
      <c r="C748" s="14" t="n">
        <f aca="false">IF(ISBLANK(Template!H751),, join("_",Template!H751:I751))</f>
        <v>0</v>
      </c>
      <c r="G748" s="14" t="e">
        <f aca="false">join(":",D748,E748,F748)</f>
        <v>#NAME?</v>
      </c>
      <c r="H748" s="14" t="n">
        <f aca="false">IF(ISBLANK(Template!K751),, join("_",Template!K751:L751))</f>
        <v>0</v>
      </c>
      <c r="J748" s="14" t="n">
        <f aca="false">Template!M751</f>
        <v>0</v>
      </c>
      <c r="L748" s="14" t="e">
        <f aca="false">join(":",I748,J748,K748)</f>
        <v>#NAME?</v>
      </c>
      <c r="M748" s="14" t="n">
        <f aca="false">IF(ISBLANK(Template!O751),, join("_",Template!O751:P751))</f>
        <v>0</v>
      </c>
      <c r="O748" s="14" t="n">
        <f aca="false">Template!Q751</f>
        <v>0</v>
      </c>
    </row>
    <row r="749" customFormat="false" ht="15.75" hidden="false" customHeight="false" outlineLevel="0" collapsed="false">
      <c r="A749" s="6" t="n">
        <v>747</v>
      </c>
      <c r="B749" s="14" t="e">
        <f aca="false">join(",",G749,L749,Q749,V749,AA749,AF749,AK749)</f>
        <v>#NAME?</v>
      </c>
      <c r="C749" s="14" t="n">
        <f aca="false">IF(ISBLANK(Template!H752),, join("_",Template!H752:I752))</f>
        <v>0</v>
      </c>
      <c r="G749" s="14" t="e">
        <f aca="false">join(":",D749,E749,F749)</f>
        <v>#NAME?</v>
      </c>
      <c r="H749" s="14" t="n">
        <f aca="false">IF(ISBLANK(Template!K752),, join("_",Template!K752:L752))</f>
        <v>0</v>
      </c>
      <c r="J749" s="14" t="n">
        <f aca="false">Template!M752</f>
        <v>0</v>
      </c>
      <c r="L749" s="14" t="e">
        <f aca="false">join(":",I749,J749,K749)</f>
        <v>#NAME?</v>
      </c>
      <c r="M749" s="14" t="n">
        <f aca="false">IF(ISBLANK(Template!O752),, join("_",Template!O752:P752))</f>
        <v>0</v>
      </c>
      <c r="O749" s="14" t="n">
        <f aca="false">Template!Q752</f>
        <v>0</v>
      </c>
    </row>
    <row r="750" customFormat="false" ht="15.75" hidden="false" customHeight="false" outlineLevel="0" collapsed="false">
      <c r="A750" s="6" t="n">
        <v>748</v>
      </c>
      <c r="B750" s="14" t="e">
        <f aca="false">join(",",G750,L750,Q750,V750,AA750,AF750,AK750)</f>
        <v>#NAME?</v>
      </c>
      <c r="C750" s="14" t="n">
        <f aca="false">IF(ISBLANK(Template!H753),, join("_",Template!H753:I753))</f>
        <v>0</v>
      </c>
      <c r="G750" s="14" t="e">
        <f aca="false">join(":",D750,E750,F750)</f>
        <v>#NAME?</v>
      </c>
      <c r="H750" s="14" t="n">
        <f aca="false">IF(ISBLANK(Template!K753),, join("_",Template!K753:L753))</f>
        <v>0</v>
      </c>
      <c r="J750" s="14" t="n">
        <f aca="false">Template!M753</f>
        <v>0</v>
      </c>
      <c r="L750" s="14" t="e">
        <f aca="false">join(":",I750,J750,K750)</f>
        <v>#NAME?</v>
      </c>
      <c r="M750" s="14" t="n">
        <f aca="false">IF(ISBLANK(Template!O753),, join("_",Template!O753:P753))</f>
        <v>0</v>
      </c>
      <c r="O750" s="14" t="n">
        <f aca="false">Template!Q753</f>
        <v>0</v>
      </c>
    </row>
    <row r="751" customFormat="false" ht="15.75" hidden="false" customHeight="false" outlineLevel="0" collapsed="false">
      <c r="A751" s="6" t="n">
        <v>749</v>
      </c>
      <c r="B751" s="14" t="e">
        <f aca="false">join(",",G751,L751,Q751,V751,AA751,AF751,AK751)</f>
        <v>#NAME?</v>
      </c>
      <c r="C751" s="14" t="n">
        <f aca="false">IF(ISBLANK(Template!H754),, join("_",Template!H754:I754))</f>
        <v>0</v>
      </c>
      <c r="G751" s="14" t="e">
        <f aca="false">join(":",D751,E751,F751)</f>
        <v>#NAME?</v>
      </c>
      <c r="H751" s="14" t="n">
        <f aca="false">IF(ISBLANK(Template!K754),, join("_",Template!K754:L754))</f>
        <v>0</v>
      </c>
      <c r="J751" s="14" t="n">
        <f aca="false">Template!M754</f>
        <v>0</v>
      </c>
      <c r="L751" s="14" t="e">
        <f aca="false">join(":",I751,J751,K751)</f>
        <v>#NAME?</v>
      </c>
      <c r="M751" s="14" t="n">
        <f aca="false">IF(ISBLANK(Template!O754),, join("_",Template!O754:P754))</f>
        <v>0</v>
      </c>
      <c r="O751" s="14" t="n">
        <f aca="false">Template!Q754</f>
        <v>0</v>
      </c>
    </row>
    <row r="752" customFormat="false" ht="15.75" hidden="false" customHeight="false" outlineLevel="0" collapsed="false">
      <c r="A752" s="6" t="n">
        <v>750</v>
      </c>
      <c r="B752" s="14" t="e">
        <f aca="false">join(",",G752,L752,Q752,V752,AA752,AF752,AK752)</f>
        <v>#NAME?</v>
      </c>
      <c r="C752" s="14" t="n">
        <f aca="false">IF(ISBLANK(Template!H755),, join("_",Template!H755:I755))</f>
        <v>0</v>
      </c>
      <c r="G752" s="14" t="e">
        <f aca="false">join(":",D752,E752,F752)</f>
        <v>#NAME?</v>
      </c>
      <c r="H752" s="14" t="n">
        <f aca="false">IF(ISBLANK(Template!K755),, join("_",Template!K755:L755))</f>
        <v>0</v>
      </c>
      <c r="J752" s="14" t="n">
        <f aca="false">Template!M755</f>
        <v>0</v>
      </c>
      <c r="L752" s="14" t="e">
        <f aca="false">join(":",I752,J752,K752)</f>
        <v>#NAME?</v>
      </c>
      <c r="M752" s="14" t="n">
        <f aca="false">IF(ISBLANK(Template!O755),, join("_",Template!O755:P755))</f>
        <v>0</v>
      </c>
      <c r="O752" s="14" t="n">
        <f aca="false">Template!Q755</f>
        <v>0</v>
      </c>
    </row>
    <row r="753" customFormat="false" ht="15.75" hidden="false" customHeight="false" outlineLevel="0" collapsed="false">
      <c r="A753" s="6" t="n">
        <v>751</v>
      </c>
      <c r="B753" s="14" t="e">
        <f aca="false">join(",",G753,L753,Q753,V753,AA753,AF753,AK753)</f>
        <v>#NAME?</v>
      </c>
      <c r="C753" s="14" t="n">
        <f aca="false">IF(ISBLANK(Template!H756),, join("_",Template!H756:I756))</f>
        <v>0</v>
      </c>
      <c r="G753" s="14" t="e">
        <f aca="false">join(":",D753,E753,F753)</f>
        <v>#NAME?</v>
      </c>
      <c r="H753" s="14" t="n">
        <f aca="false">IF(ISBLANK(Template!K756),, join("_",Template!K756:L756))</f>
        <v>0</v>
      </c>
      <c r="J753" s="14" t="n">
        <f aca="false">Template!M756</f>
        <v>0</v>
      </c>
      <c r="L753" s="14" t="e">
        <f aca="false">join(":",I753,J753,K753)</f>
        <v>#NAME?</v>
      </c>
      <c r="M753" s="14" t="n">
        <f aca="false">IF(ISBLANK(Template!O756),, join("_",Template!O756:P756))</f>
        <v>0</v>
      </c>
      <c r="O753" s="14" t="n">
        <f aca="false">Template!Q756</f>
        <v>0</v>
      </c>
    </row>
    <row r="754" customFormat="false" ht="15.75" hidden="false" customHeight="false" outlineLevel="0" collapsed="false">
      <c r="A754" s="6" t="n">
        <v>752</v>
      </c>
      <c r="B754" s="14" t="e">
        <f aca="false">join(",",G754,L754,Q754,V754,AA754,AF754,AK754)</f>
        <v>#NAME?</v>
      </c>
      <c r="C754" s="14" t="n">
        <f aca="false">IF(ISBLANK(Template!H757),, join("_",Template!H757:I757))</f>
        <v>0</v>
      </c>
      <c r="G754" s="14" t="e">
        <f aca="false">join(":",D754,E754,F754)</f>
        <v>#NAME?</v>
      </c>
      <c r="H754" s="14" t="n">
        <f aca="false">IF(ISBLANK(Template!K757),, join("_",Template!K757:L757))</f>
        <v>0</v>
      </c>
      <c r="J754" s="14" t="n">
        <f aca="false">Template!M757</f>
        <v>0</v>
      </c>
      <c r="L754" s="14" t="e">
        <f aca="false">join(":",I754,J754,K754)</f>
        <v>#NAME?</v>
      </c>
      <c r="M754" s="14" t="n">
        <f aca="false">IF(ISBLANK(Template!O757),, join("_",Template!O757:P757))</f>
        <v>0</v>
      </c>
      <c r="O754" s="14" t="n">
        <f aca="false">Template!Q757</f>
        <v>0</v>
      </c>
    </row>
    <row r="755" customFormat="false" ht="15.75" hidden="false" customHeight="false" outlineLevel="0" collapsed="false">
      <c r="A755" s="6" t="n">
        <v>753</v>
      </c>
      <c r="B755" s="14" t="e">
        <f aca="false">join(",",G755,L755,Q755,V755,AA755,AF755,AK755)</f>
        <v>#NAME?</v>
      </c>
      <c r="C755" s="14" t="n">
        <f aca="false">IF(ISBLANK(Template!H758),, join("_",Template!H758:I758))</f>
        <v>0</v>
      </c>
      <c r="G755" s="14" t="e">
        <f aca="false">join(":",D755,E755,F755)</f>
        <v>#NAME?</v>
      </c>
      <c r="H755" s="14" t="n">
        <f aca="false">IF(ISBLANK(Template!K758),, join("_",Template!K758:L758))</f>
        <v>0</v>
      </c>
      <c r="J755" s="14" t="n">
        <f aca="false">Template!M758</f>
        <v>0</v>
      </c>
      <c r="L755" s="14" t="e">
        <f aca="false">join(":",I755,J755,K755)</f>
        <v>#NAME?</v>
      </c>
      <c r="M755" s="14" t="n">
        <f aca="false">IF(ISBLANK(Template!O758),, join("_",Template!O758:P758))</f>
        <v>0</v>
      </c>
      <c r="O755" s="14" t="n">
        <f aca="false">Template!Q758</f>
        <v>0</v>
      </c>
    </row>
    <row r="756" customFormat="false" ht="15.75" hidden="false" customHeight="false" outlineLevel="0" collapsed="false">
      <c r="A756" s="6" t="n">
        <v>754</v>
      </c>
      <c r="B756" s="14" t="e">
        <f aca="false">join(",",G756,L756,Q756,V756,AA756,AF756,AK756)</f>
        <v>#NAME?</v>
      </c>
      <c r="C756" s="14" t="n">
        <f aca="false">IF(ISBLANK(Template!H759),, join("_",Template!H759:I759))</f>
        <v>0</v>
      </c>
      <c r="G756" s="14" t="e">
        <f aca="false">join(":",D756,E756,F756)</f>
        <v>#NAME?</v>
      </c>
      <c r="H756" s="14" t="n">
        <f aca="false">IF(ISBLANK(Template!K759),, join("_",Template!K759:L759))</f>
        <v>0</v>
      </c>
      <c r="J756" s="14" t="n">
        <f aca="false">Template!M759</f>
        <v>0</v>
      </c>
      <c r="L756" s="14" t="e">
        <f aca="false">join(":",I756,J756,K756)</f>
        <v>#NAME?</v>
      </c>
      <c r="M756" s="14" t="n">
        <f aca="false">IF(ISBLANK(Template!O759),, join("_",Template!O759:P759))</f>
        <v>0</v>
      </c>
      <c r="O756" s="14" t="n">
        <f aca="false">Template!Q759</f>
        <v>0</v>
      </c>
    </row>
    <row r="757" customFormat="false" ht="15.75" hidden="false" customHeight="false" outlineLevel="0" collapsed="false">
      <c r="A757" s="6" t="n">
        <v>755</v>
      </c>
      <c r="B757" s="14" t="e">
        <f aca="false">join(",",G757,L757,Q757,V757,AA757,AF757,AK757)</f>
        <v>#NAME?</v>
      </c>
      <c r="C757" s="14" t="n">
        <f aca="false">IF(ISBLANK(Template!H760),, join("_",Template!H760:I760))</f>
        <v>0</v>
      </c>
      <c r="G757" s="14" t="e">
        <f aca="false">join(":",D757,E757,F757)</f>
        <v>#NAME?</v>
      </c>
      <c r="H757" s="14" t="n">
        <f aca="false">IF(ISBLANK(Template!K760),, join("_",Template!K760:L760))</f>
        <v>0</v>
      </c>
      <c r="J757" s="14" t="n">
        <f aca="false">Template!M760</f>
        <v>0</v>
      </c>
      <c r="L757" s="14" t="e">
        <f aca="false">join(":",I757,J757,K757)</f>
        <v>#NAME?</v>
      </c>
      <c r="M757" s="14" t="n">
        <f aca="false">IF(ISBLANK(Template!O760),, join("_",Template!O760:P760))</f>
        <v>0</v>
      </c>
      <c r="O757" s="14" t="n">
        <f aca="false">Template!Q760</f>
        <v>0</v>
      </c>
    </row>
    <row r="758" customFormat="false" ht="15.75" hidden="false" customHeight="false" outlineLevel="0" collapsed="false">
      <c r="A758" s="6" t="n">
        <v>756</v>
      </c>
      <c r="B758" s="14" t="e">
        <f aca="false">join(",",G758,L758,Q758,V758,AA758,AF758,AK758)</f>
        <v>#NAME?</v>
      </c>
      <c r="C758" s="14" t="n">
        <f aca="false">IF(ISBLANK(Template!H761),, join("_",Template!H761:I761))</f>
        <v>0</v>
      </c>
      <c r="G758" s="14" t="e">
        <f aca="false">join(":",D758,E758,F758)</f>
        <v>#NAME?</v>
      </c>
      <c r="H758" s="14" t="n">
        <f aca="false">IF(ISBLANK(Template!K761),, join("_",Template!K761:L761))</f>
        <v>0</v>
      </c>
      <c r="J758" s="14" t="n">
        <f aca="false">Template!M761</f>
        <v>0</v>
      </c>
      <c r="L758" s="14" t="e">
        <f aca="false">join(":",I758,J758,K758)</f>
        <v>#NAME?</v>
      </c>
      <c r="M758" s="14" t="n">
        <f aca="false">IF(ISBLANK(Template!O761),, join("_",Template!O761:P761))</f>
        <v>0</v>
      </c>
      <c r="O758" s="14" t="n">
        <f aca="false">Template!Q761</f>
        <v>0</v>
      </c>
    </row>
    <row r="759" customFormat="false" ht="15.75" hidden="false" customHeight="false" outlineLevel="0" collapsed="false">
      <c r="A759" s="6" t="n">
        <v>757</v>
      </c>
      <c r="B759" s="14" t="e">
        <f aca="false">join(",",G759,L759,Q759,V759,AA759,AF759,AK759)</f>
        <v>#NAME?</v>
      </c>
      <c r="C759" s="14" t="n">
        <f aca="false">IF(ISBLANK(Template!H762),, join("_",Template!H762:I762))</f>
        <v>0</v>
      </c>
      <c r="G759" s="14" t="e">
        <f aca="false">join(":",D759,E759,F759)</f>
        <v>#NAME?</v>
      </c>
      <c r="H759" s="14" t="n">
        <f aca="false">IF(ISBLANK(Template!K762),, join("_",Template!K762:L762))</f>
        <v>0</v>
      </c>
      <c r="J759" s="14" t="n">
        <f aca="false">Template!M762</f>
        <v>0</v>
      </c>
      <c r="L759" s="14" t="e">
        <f aca="false">join(":",I759,J759,K759)</f>
        <v>#NAME?</v>
      </c>
      <c r="M759" s="14" t="n">
        <f aca="false">IF(ISBLANK(Template!O762),, join("_",Template!O762:P762))</f>
        <v>0</v>
      </c>
      <c r="O759" s="14" t="n">
        <f aca="false">Template!Q762</f>
        <v>0</v>
      </c>
    </row>
    <row r="760" customFormat="false" ht="15.75" hidden="false" customHeight="false" outlineLevel="0" collapsed="false">
      <c r="A760" s="6" t="n">
        <v>758</v>
      </c>
      <c r="B760" s="14" t="e">
        <f aca="false">join(",",G760,L760,Q760,V760,AA760,AF760,AK760)</f>
        <v>#NAME?</v>
      </c>
      <c r="C760" s="14" t="n">
        <f aca="false">IF(ISBLANK(Template!H763),, join("_",Template!H763:I763))</f>
        <v>0</v>
      </c>
      <c r="G760" s="14" t="e">
        <f aca="false">join(":",D760,E760,F760)</f>
        <v>#NAME?</v>
      </c>
      <c r="H760" s="14" t="n">
        <f aca="false">IF(ISBLANK(Template!K763),, join("_",Template!K763:L763))</f>
        <v>0</v>
      </c>
      <c r="J760" s="14" t="n">
        <f aca="false">Template!M763</f>
        <v>0</v>
      </c>
      <c r="L760" s="14" t="e">
        <f aca="false">join(":",I760,J760,K760)</f>
        <v>#NAME?</v>
      </c>
      <c r="M760" s="14" t="n">
        <f aca="false">IF(ISBLANK(Template!O763),, join("_",Template!O763:P763))</f>
        <v>0</v>
      </c>
      <c r="O760" s="14" t="n">
        <f aca="false">Template!Q763</f>
        <v>0</v>
      </c>
    </row>
    <row r="761" customFormat="false" ht="15.75" hidden="false" customHeight="false" outlineLevel="0" collapsed="false">
      <c r="A761" s="6" t="n">
        <v>759</v>
      </c>
      <c r="B761" s="14" t="e">
        <f aca="false">join(",",G761,L761,Q761,V761,AA761,AF761,AK761)</f>
        <v>#NAME?</v>
      </c>
      <c r="C761" s="14" t="n">
        <f aca="false">IF(ISBLANK(Template!H764),, join("_",Template!H764:I764))</f>
        <v>0</v>
      </c>
      <c r="G761" s="14" t="e">
        <f aca="false">join(":",D761,E761,F761)</f>
        <v>#NAME?</v>
      </c>
      <c r="H761" s="14" t="n">
        <f aca="false">IF(ISBLANK(Template!K764),, join("_",Template!K764:L764))</f>
        <v>0</v>
      </c>
      <c r="J761" s="14" t="n">
        <f aca="false">Template!M764</f>
        <v>0</v>
      </c>
      <c r="L761" s="14" t="e">
        <f aca="false">join(":",I761,J761,K761)</f>
        <v>#NAME?</v>
      </c>
      <c r="M761" s="14" t="n">
        <f aca="false">IF(ISBLANK(Template!O764),, join("_",Template!O764:P764))</f>
        <v>0</v>
      </c>
      <c r="O761" s="14" t="n">
        <f aca="false">Template!Q764</f>
        <v>0</v>
      </c>
    </row>
    <row r="762" customFormat="false" ht="15.75" hidden="false" customHeight="false" outlineLevel="0" collapsed="false">
      <c r="A762" s="6" t="n">
        <v>760</v>
      </c>
      <c r="B762" s="14" t="e">
        <f aca="false">join(",",G762,L762,Q762,V762,AA762,AF762,AK762)</f>
        <v>#NAME?</v>
      </c>
      <c r="C762" s="14" t="n">
        <f aca="false">IF(ISBLANK(Template!H765),, join("_",Template!H765:I765))</f>
        <v>0</v>
      </c>
      <c r="G762" s="14" t="e">
        <f aca="false">join(":",D762,E762,F762)</f>
        <v>#NAME?</v>
      </c>
      <c r="H762" s="14" t="n">
        <f aca="false">IF(ISBLANK(Template!K765),, join("_",Template!K765:L765))</f>
        <v>0</v>
      </c>
      <c r="J762" s="14" t="n">
        <f aca="false">Template!M765</f>
        <v>0</v>
      </c>
      <c r="L762" s="14" t="e">
        <f aca="false">join(":",I762,J762,K762)</f>
        <v>#NAME?</v>
      </c>
      <c r="M762" s="14" t="n">
        <f aca="false">IF(ISBLANK(Template!O765),, join("_",Template!O765:P765))</f>
        <v>0</v>
      </c>
      <c r="O762" s="14" t="n">
        <f aca="false">Template!Q765</f>
        <v>0</v>
      </c>
    </row>
    <row r="763" customFormat="false" ht="15.75" hidden="false" customHeight="false" outlineLevel="0" collapsed="false">
      <c r="A763" s="6" t="n">
        <v>761</v>
      </c>
      <c r="B763" s="14" t="e">
        <f aca="false">join(",",G763,L763,Q763,V763,AA763,AF763,AK763)</f>
        <v>#NAME?</v>
      </c>
      <c r="C763" s="14" t="n">
        <f aca="false">IF(ISBLANK(Template!H766),, join("_",Template!H766:I766))</f>
        <v>0</v>
      </c>
      <c r="G763" s="14" t="e">
        <f aca="false">join(":",D763,E763,F763)</f>
        <v>#NAME?</v>
      </c>
      <c r="H763" s="14" t="n">
        <f aca="false">IF(ISBLANK(Template!K766),, join("_",Template!K766:L766))</f>
        <v>0</v>
      </c>
      <c r="J763" s="14" t="n">
        <f aca="false">Template!M766</f>
        <v>0</v>
      </c>
      <c r="L763" s="14" t="e">
        <f aca="false">join(":",I763,J763,K763)</f>
        <v>#NAME?</v>
      </c>
      <c r="M763" s="14" t="n">
        <f aca="false">IF(ISBLANK(Template!O766),, join("_",Template!O766:P766))</f>
        <v>0</v>
      </c>
      <c r="O763" s="14" t="n">
        <f aca="false">Template!Q766</f>
        <v>0</v>
      </c>
    </row>
    <row r="764" customFormat="false" ht="15.75" hidden="false" customHeight="false" outlineLevel="0" collapsed="false">
      <c r="A764" s="6" t="n">
        <v>762</v>
      </c>
      <c r="B764" s="14" t="e">
        <f aca="false">join(",",G764,L764,Q764,V764,AA764,AF764,AK764)</f>
        <v>#NAME?</v>
      </c>
      <c r="C764" s="14" t="n">
        <f aca="false">IF(ISBLANK(Template!H767),, join("_",Template!H767:I767))</f>
        <v>0</v>
      </c>
      <c r="G764" s="14" t="e">
        <f aca="false">join(":",D764,E764,F764)</f>
        <v>#NAME?</v>
      </c>
      <c r="H764" s="14" t="n">
        <f aca="false">IF(ISBLANK(Template!K767),, join("_",Template!K767:L767))</f>
        <v>0</v>
      </c>
      <c r="J764" s="14" t="n">
        <f aca="false">Template!M767</f>
        <v>0</v>
      </c>
      <c r="L764" s="14" t="e">
        <f aca="false">join(":",I764,J764,K764)</f>
        <v>#NAME?</v>
      </c>
      <c r="M764" s="14" t="n">
        <f aca="false">IF(ISBLANK(Template!O767),, join("_",Template!O767:P767))</f>
        <v>0</v>
      </c>
      <c r="O764" s="14" t="n">
        <f aca="false">Template!Q767</f>
        <v>0</v>
      </c>
    </row>
    <row r="765" customFormat="false" ht="15.75" hidden="false" customHeight="false" outlineLevel="0" collapsed="false">
      <c r="A765" s="6" t="n">
        <v>763</v>
      </c>
      <c r="B765" s="14" t="e">
        <f aca="false">join(",",G765,L765,Q765,V765,AA765,AF765,AK765)</f>
        <v>#NAME?</v>
      </c>
      <c r="C765" s="14" t="n">
        <f aca="false">IF(ISBLANK(Template!H768),, join("_",Template!H768:I768))</f>
        <v>0</v>
      </c>
      <c r="G765" s="14" t="e">
        <f aca="false">join(":",D765,E765,F765)</f>
        <v>#NAME?</v>
      </c>
      <c r="H765" s="14" t="n">
        <f aca="false">IF(ISBLANK(Template!K768),, join("_",Template!K768:L768))</f>
        <v>0</v>
      </c>
      <c r="J765" s="14" t="n">
        <f aca="false">Template!M768</f>
        <v>0</v>
      </c>
      <c r="L765" s="14" t="e">
        <f aca="false">join(":",I765,J765,K765)</f>
        <v>#NAME?</v>
      </c>
      <c r="M765" s="14" t="n">
        <f aca="false">IF(ISBLANK(Template!O768),, join("_",Template!O768:P768))</f>
        <v>0</v>
      </c>
      <c r="O765" s="14" t="n">
        <f aca="false">Template!Q768</f>
        <v>0</v>
      </c>
    </row>
    <row r="766" customFormat="false" ht="15.75" hidden="false" customHeight="false" outlineLevel="0" collapsed="false">
      <c r="A766" s="6" t="n">
        <v>764</v>
      </c>
      <c r="B766" s="14" t="e">
        <f aca="false">join(",",G766,L766,Q766,V766,AA766,AF766,AK766)</f>
        <v>#NAME?</v>
      </c>
      <c r="C766" s="14" t="n">
        <f aca="false">IF(ISBLANK(Template!H769),, join("_",Template!H769:I769))</f>
        <v>0</v>
      </c>
      <c r="G766" s="14" t="e">
        <f aca="false">join(":",D766,E766,F766)</f>
        <v>#NAME?</v>
      </c>
      <c r="H766" s="14" t="n">
        <f aca="false">IF(ISBLANK(Template!K769),, join("_",Template!K769:L769))</f>
        <v>0</v>
      </c>
      <c r="J766" s="14" t="n">
        <f aca="false">Template!M769</f>
        <v>0</v>
      </c>
      <c r="L766" s="14" t="e">
        <f aca="false">join(":",I766,J766,K766)</f>
        <v>#NAME?</v>
      </c>
      <c r="M766" s="14" t="n">
        <f aca="false">IF(ISBLANK(Template!O769),, join("_",Template!O769:P769))</f>
        <v>0</v>
      </c>
      <c r="O766" s="14" t="n">
        <f aca="false">Template!Q769</f>
        <v>0</v>
      </c>
    </row>
    <row r="767" customFormat="false" ht="15.75" hidden="false" customHeight="false" outlineLevel="0" collapsed="false">
      <c r="A767" s="6" t="n">
        <v>765</v>
      </c>
      <c r="B767" s="14" t="e">
        <f aca="false">join(",",G767,L767,Q767,V767,AA767,AF767,AK767)</f>
        <v>#NAME?</v>
      </c>
      <c r="C767" s="14" t="n">
        <f aca="false">IF(ISBLANK(Template!H770),, join("_",Template!H770:I770))</f>
        <v>0</v>
      </c>
      <c r="G767" s="14" t="e">
        <f aca="false">join(":",D767,E767,F767)</f>
        <v>#NAME?</v>
      </c>
      <c r="H767" s="14" t="n">
        <f aca="false">IF(ISBLANK(Template!K770),, join("_",Template!K770:L770))</f>
        <v>0</v>
      </c>
      <c r="J767" s="14" t="n">
        <f aca="false">Template!M770</f>
        <v>0</v>
      </c>
      <c r="L767" s="14" t="e">
        <f aca="false">join(":",I767,J767,K767)</f>
        <v>#NAME?</v>
      </c>
      <c r="M767" s="14" t="n">
        <f aca="false">IF(ISBLANK(Template!O770),, join("_",Template!O770:P770))</f>
        <v>0</v>
      </c>
      <c r="O767" s="14" t="n">
        <f aca="false">Template!Q770</f>
        <v>0</v>
      </c>
    </row>
    <row r="768" customFormat="false" ht="15.75" hidden="false" customHeight="false" outlineLevel="0" collapsed="false">
      <c r="A768" s="6" t="n">
        <v>766</v>
      </c>
      <c r="B768" s="14" t="e">
        <f aca="false">join(",",G768,L768,Q768,V768,AA768,AF768,AK768)</f>
        <v>#NAME?</v>
      </c>
      <c r="C768" s="14" t="n">
        <f aca="false">IF(ISBLANK(Template!H771),, join("_",Template!H771:I771))</f>
        <v>0</v>
      </c>
      <c r="G768" s="14" t="e">
        <f aca="false">join(":",D768,E768,F768)</f>
        <v>#NAME?</v>
      </c>
      <c r="H768" s="14" t="n">
        <f aca="false">IF(ISBLANK(Template!K771),, join("_",Template!K771:L771))</f>
        <v>0</v>
      </c>
      <c r="J768" s="14" t="n">
        <f aca="false">Template!M771</f>
        <v>0</v>
      </c>
      <c r="L768" s="14" t="e">
        <f aca="false">join(":",I768,J768,K768)</f>
        <v>#NAME?</v>
      </c>
      <c r="M768" s="14" t="n">
        <f aca="false">IF(ISBLANK(Template!O771),, join("_",Template!O771:P771))</f>
        <v>0</v>
      </c>
      <c r="O768" s="14" t="n">
        <f aca="false">Template!Q771</f>
        <v>0</v>
      </c>
    </row>
    <row r="769" customFormat="false" ht="15.75" hidden="false" customHeight="false" outlineLevel="0" collapsed="false">
      <c r="A769" s="6" t="n">
        <v>767</v>
      </c>
      <c r="B769" s="14" t="e">
        <f aca="false">join(",",G769,L769,Q769,V769,AA769,AF769,AK769)</f>
        <v>#NAME?</v>
      </c>
      <c r="C769" s="14" t="n">
        <f aca="false">IF(ISBLANK(Template!H772),, join("_",Template!H772:I772))</f>
        <v>0</v>
      </c>
      <c r="G769" s="14" t="e">
        <f aca="false">join(":",D769,E769,F769)</f>
        <v>#NAME?</v>
      </c>
      <c r="H769" s="14" t="n">
        <f aca="false">IF(ISBLANK(Template!K772),, join("_",Template!K772:L772))</f>
        <v>0</v>
      </c>
      <c r="J769" s="14" t="n">
        <f aca="false">Template!M772</f>
        <v>0</v>
      </c>
      <c r="L769" s="14" t="e">
        <f aca="false">join(":",I769,J769,K769)</f>
        <v>#NAME?</v>
      </c>
      <c r="M769" s="14" t="n">
        <f aca="false">IF(ISBLANK(Template!O772),, join("_",Template!O772:P772))</f>
        <v>0</v>
      </c>
      <c r="O769" s="14" t="n">
        <f aca="false">Template!Q772</f>
        <v>0</v>
      </c>
    </row>
    <row r="770" customFormat="false" ht="15.75" hidden="false" customHeight="false" outlineLevel="0" collapsed="false">
      <c r="A770" s="6" t="n">
        <v>768</v>
      </c>
      <c r="B770" s="14" t="e">
        <f aca="false">join(",",G770,L770,Q770,V770,AA770,AF770,AK770)</f>
        <v>#NAME?</v>
      </c>
      <c r="C770" s="14" t="n">
        <f aca="false">IF(ISBLANK(Template!H773),, join("_",Template!H773:I773))</f>
        <v>0</v>
      </c>
      <c r="G770" s="14" t="e">
        <f aca="false">join(":",D770,E770,F770)</f>
        <v>#NAME?</v>
      </c>
      <c r="H770" s="14" t="n">
        <f aca="false">IF(ISBLANK(Template!K773),, join("_",Template!K773:L773))</f>
        <v>0</v>
      </c>
      <c r="J770" s="14" t="n">
        <f aca="false">Template!M773</f>
        <v>0</v>
      </c>
      <c r="L770" s="14" t="e">
        <f aca="false">join(":",I770,J770,K770)</f>
        <v>#NAME?</v>
      </c>
      <c r="M770" s="14" t="n">
        <f aca="false">IF(ISBLANK(Template!O773),, join("_",Template!O773:P773))</f>
        <v>0</v>
      </c>
      <c r="O770" s="14" t="n">
        <f aca="false">Template!Q773</f>
        <v>0</v>
      </c>
    </row>
    <row r="771" customFormat="false" ht="15.75" hidden="false" customHeight="false" outlineLevel="0" collapsed="false">
      <c r="A771" s="6" t="n">
        <v>769</v>
      </c>
      <c r="B771" s="14" t="e">
        <f aca="false">join(",",G771,L771,Q771,V771,AA771,AF771,AK771)</f>
        <v>#NAME?</v>
      </c>
      <c r="C771" s="14" t="n">
        <f aca="false">IF(ISBLANK(Template!H774),, join("_",Template!H774:I774))</f>
        <v>0</v>
      </c>
      <c r="G771" s="14" t="e">
        <f aca="false">join(":",D771,E771,F771)</f>
        <v>#NAME?</v>
      </c>
      <c r="H771" s="14" t="n">
        <f aca="false">IF(ISBLANK(Template!K774),, join("_",Template!K774:L774))</f>
        <v>0</v>
      </c>
      <c r="J771" s="14" t="n">
        <f aca="false">Template!M774</f>
        <v>0</v>
      </c>
      <c r="L771" s="14" t="e">
        <f aca="false">join(":",I771,J771,K771)</f>
        <v>#NAME?</v>
      </c>
      <c r="M771" s="14" t="n">
        <f aca="false">IF(ISBLANK(Template!O774),, join("_",Template!O774:P774))</f>
        <v>0</v>
      </c>
      <c r="O771" s="14" t="n">
        <f aca="false">Template!Q774</f>
        <v>0</v>
      </c>
    </row>
    <row r="772" customFormat="false" ht="15.75" hidden="false" customHeight="false" outlineLevel="0" collapsed="false">
      <c r="A772" s="6" t="n">
        <v>770</v>
      </c>
      <c r="B772" s="14" t="e">
        <f aca="false">join(",",G772,L772,Q772,V772,AA772,AF772,AK772)</f>
        <v>#NAME?</v>
      </c>
      <c r="C772" s="14" t="n">
        <f aca="false">IF(ISBLANK(Template!H775),, join("_",Template!H775:I775))</f>
        <v>0</v>
      </c>
      <c r="G772" s="14" t="e">
        <f aca="false">join(":",D772,E772,F772)</f>
        <v>#NAME?</v>
      </c>
      <c r="H772" s="14" t="n">
        <f aca="false">IF(ISBLANK(Template!K775),, join("_",Template!K775:L775))</f>
        <v>0</v>
      </c>
      <c r="J772" s="14" t="n">
        <f aca="false">Template!M775</f>
        <v>0</v>
      </c>
      <c r="L772" s="14" t="e">
        <f aca="false">join(":",I772,J772,K772)</f>
        <v>#NAME?</v>
      </c>
      <c r="M772" s="14" t="n">
        <f aca="false">IF(ISBLANK(Template!O775),, join("_",Template!O775:P775))</f>
        <v>0</v>
      </c>
      <c r="O772" s="14" t="n">
        <f aca="false">Template!Q775</f>
        <v>0</v>
      </c>
    </row>
    <row r="773" customFormat="false" ht="15.75" hidden="false" customHeight="false" outlineLevel="0" collapsed="false">
      <c r="A773" s="6" t="n">
        <v>771</v>
      </c>
      <c r="B773" s="14" t="e">
        <f aca="false">join(",",G773,L773,Q773,V773,AA773,AF773,AK773)</f>
        <v>#NAME?</v>
      </c>
      <c r="C773" s="14" t="n">
        <f aca="false">IF(ISBLANK(Template!H776),, join("_",Template!H776:I776))</f>
        <v>0</v>
      </c>
      <c r="G773" s="14" t="e">
        <f aca="false">join(":",D773,E773,F773)</f>
        <v>#NAME?</v>
      </c>
      <c r="H773" s="14" t="n">
        <f aca="false">IF(ISBLANK(Template!K776),, join("_",Template!K776:L776))</f>
        <v>0</v>
      </c>
      <c r="J773" s="14" t="n">
        <f aca="false">Template!M776</f>
        <v>0</v>
      </c>
      <c r="L773" s="14" t="e">
        <f aca="false">join(":",I773,J773,K773)</f>
        <v>#NAME?</v>
      </c>
      <c r="M773" s="14" t="n">
        <f aca="false">IF(ISBLANK(Template!O776),, join("_",Template!O776:P776))</f>
        <v>0</v>
      </c>
      <c r="O773" s="14" t="n">
        <f aca="false">Template!Q776</f>
        <v>0</v>
      </c>
    </row>
    <row r="774" customFormat="false" ht="15.75" hidden="false" customHeight="false" outlineLevel="0" collapsed="false">
      <c r="A774" s="6" t="n">
        <v>772</v>
      </c>
      <c r="B774" s="14" t="e">
        <f aca="false">join(",",G774,L774,Q774,V774,AA774,AF774,AK774)</f>
        <v>#NAME?</v>
      </c>
      <c r="C774" s="14" t="n">
        <f aca="false">IF(ISBLANK(Template!H777),, join("_",Template!H777:I777))</f>
        <v>0</v>
      </c>
      <c r="G774" s="14" t="e">
        <f aca="false">join(":",D774,E774,F774)</f>
        <v>#NAME?</v>
      </c>
      <c r="H774" s="14" t="n">
        <f aca="false">IF(ISBLANK(Template!K777),, join("_",Template!K777:L777))</f>
        <v>0</v>
      </c>
      <c r="J774" s="14" t="n">
        <f aca="false">Template!M777</f>
        <v>0</v>
      </c>
      <c r="L774" s="14" t="e">
        <f aca="false">join(":",I774,J774,K774)</f>
        <v>#NAME?</v>
      </c>
      <c r="M774" s="14" t="n">
        <f aca="false">IF(ISBLANK(Template!O777),, join("_",Template!O777:P777))</f>
        <v>0</v>
      </c>
      <c r="O774" s="14" t="n">
        <f aca="false">Template!Q777</f>
        <v>0</v>
      </c>
    </row>
    <row r="775" customFormat="false" ht="15.75" hidden="false" customHeight="false" outlineLevel="0" collapsed="false">
      <c r="A775" s="6" t="n">
        <v>773</v>
      </c>
      <c r="B775" s="14" t="e">
        <f aca="false">join(",",G775,L775,Q775,V775,AA775,AF775,AK775)</f>
        <v>#NAME?</v>
      </c>
      <c r="C775" s="14" t="n">
        <f aca="false">IF(ISBLANK(Template!H778),, join("_",Template!H778:I778))</f>
        <v>0</v>
      </c>
      <c r="G775" s="14" t="e">
        <f aca="false">join(":",D775,E775,F775)</f>
        <v>#NAME?</v>
      </c>
      <c r="H775" s="14" t="n">
        <f aca="false">IF(ISBLANK(Template!K778),, join("_",Template!K778:L778))</f>
        <v>0</v>
      </c>
      <c r="J775" s="14" t="n">
        <f aca="false">Template!M778</f>
        <v>0</v>
      </c>
      <c r="L775" s="14" t="e">
        <f aca="false">join(":",I775,J775,K775)</f>
        <v>#NAME?</v>
      </c>
      <c r="M775" s="14" t="n">
        <f aca="false">IF(ISBLANK(Template!O778),, join("_",Template!O778:P778))</f>
        <v>0</v>
      </c>
      <c r="O775" s="14" t="n">
        <f aca="false">Template!Q778</f>
        <v>0</v>
      </c>
    </row>
    <row r="776" customFormat="false" ht="15.75" hidden="false" customHeight="false" outlineLevel="0" collapsed="false">
      <c r="A776" s="6" t="n">
        <v>774</v>
      </c>
      <c r="B776" s="14" t="e">
        <f aca="false">join(",",G776,L776,Q776,V776,AA776,AF776,AK776)</f>
        <v>#NAME?</v>
      </c>
      <c r="C776" s="14" t="n">
        <f aca="false">IF(ISBLANK(Template!H779),, join("_",Template!H779:I779))</f>
        <v>0</v>
      </c>
      <c r="G776" s="14" t="e">
        <f aca="false">join(":",D776,E776,F776)</f>
        <v>#NAME?</v>
      </c>
      <c r="H776" s="14" t="n">
        <f aca="false">IF(ISBLANK(Template!K779),, join("_",Template!K779:L779))</f>
        <v>0</v>
      </c>
      <c r="J776" s="14" t="n">
        <f aca="false">Template!M779</f>
        <v>0</v>
      </c>
      <c r="L776" s="14" t="e">
        <f aca="false">join(":",I776,J776,K776)</f>
        <v>#NAME?</v>
      </c>
      <c r="M776" s="14" t="n">
        <f aca="false">IF(ISBLANK(Template!O779),, join("_",Template!O779:P779))</f>
        <v>0</v>
      </c>
      <c r="O776" s="14" t="n">
        <f aca="false">Template!Q779</f>
        <v>0</v>
      </c>
    </row>
    <row r="777" customFormat="false" ht="15.75" hidden="false" customHeight="false" outlineLevel="0" collapsed="false">
      <c r="A777" s="6" t="n">
        <v>775</v>
      </c>
      <c r="B777" s="14" t="e">
        <f aca="false">join(",",G777,L777,Q777,V777,AA777,AF777,AK777)</f>
        <v>#NAME?</v>
      </c>
      <c r="C777" s="14" t="n">
        <f aca="false">IF(ISBLANK(Template!H780),, join("_",Template!H780:I780))</f>
        <v>0</v>
      </c>
      <c r="G777" s="14" t="e">
        <f aca="false">join(":",D777,E777,F777)</f>
        <v>#NAME?</v>
      </c>
      <c r="H777" s="14" t="n">
        <f aca="false">IF(ISBLANK(Template!K780),, join("_",Template!K780:L780))</f>
        <v>0</v>
      </c>
      <c r="J777" s="14" t="n">
        <f aca="false">Template!M780</f>
        <v>0</v>
      </c>
      <c r="L777" s="14" t="e">
        <f aca="false">join(":",I777,J777,K777)</f>
        <v>#NAME?</v>
      </c>
      <c r="M777" s="14" t="n">
        <f aca="false">IF(ISBLANK(Template!O780),, join("_",Template!O780:P780))</f>
        <v>0</v>
      </c>
      <c r="O777" s="14" t="n">
        <f aca="false">Template!Q780</f>
        <v>0</v>
      </c>
    </row>
    <row r="778" customFormat="false" ht="15.75" hidden="false" customHeight="false" outlineLevel="0" collapsed="false">
      <c r="A778" s="6" t="n">
        <v>776</v>
      </c>
      <c r="B778" s="14" t="e">
        <f aca="false">join(",",G778,L778,Q778,V778,AA778,AF778,AK778)</f>
        <v>#NAME?</v>
      </c>
      <c r="C778" s="14" t="n">
        <f aca="false">IF(ISBLANK(Template!H781),, join("_",Template!H781:I781))</f>
        <v>0</v>
      </c>
      <c r="G778" s="14" t="e">
        <f aca="false">join(":",D778,E778,F778)</f>
        <v>#NAME?</v>
      </c>
      <c r="H778" s="14" t="n">
        <f aca="false">IF(ISBLANK(Template!K781),, join("_",Template!K781:L781))</f>
        <v>0</v>
      </c>
      <c r="J778" s="14" t="n">
        <f aca="false">Template!M781</f>
        <v>0</v>
      </c>
      <c r="L778" s="14" t="e">
        <f aca="false">join(":",I778,J778,K778)</f>
        <v>#NAME?</v>
      </c>
      <c r="M778" s="14" t="n">
        <f aca="false">IF(ISBLANK(Template!O781),, join("_",Template!O781:P781))</f>
        <v>0</v>
      </c>
      <c r="O778" s="14" t="n">
        <f aca="false">Template!Q781</f>
        <v>0</v>
      </c>
    </row>
    <row r="779" customFormat="false" ht="15.75" hidden="false" customHeight="false" outlineLevel="0" collapsed="false">
      <c r="A779" s="6" t="n">
        <v>777</v>
      </c>
      <c r="B779" s="14" t="e">
        <f aca="false">join(",",G779,L779,Q779,V779,AA779,AF779,AK779)</f>
        <v>#NAME?</v>
      </c>
      <c r="C779" s="14" t="n">
        <f aca="false">IF(ISBLANK(Template!H782),, join("_",Template!H782:I782))</f>
        <v>0</v>
      </c>
      <c r="G779" s="14" t="e">
        <f aca="false">join(":",D779,E779,F779)</f>
        <v>#NAME?</v>
      </c>
      <c r="H779" s="14" t="n">
        <f aca="false">IF(ISBLANK(Template!K782),, join("_",Template!K782:L782))</f>
        <v>0</v>
      </c>
      <c r="J779" s="14" t="n">
        <f aca="false">Template!M782</f>
        <v>0</v>
      </c>
      <c r="L779" s="14" t="e">
        <f aca="false">join(":",I779,J779,K779)</f>
        <v>#NAME?</v>
      </c>
      <c r="M779" s="14" t="n">
        <f aca="false">IF(ISBLANK(Template!O782),, join("_",Template!O782:P782))</f>
        <v>0</v>
      </c>
      <c r="O779" s="14" t="n">
        <f aca="false">Template!Q782</f>
        <v>0</v>
      </c>
    </row>
    <row r="780" customFormat="false" ht="15.75" hidden="false" customHeight="false" outlineLevel="0" collapsed="false">
      <c r="A780" s="6" t="n">
        <v>778</v>
      </c>
      <c r="B780" s="14" t="e">
        <f aca="false">join(",",G780,L780,Q780,V780,AA780,AF780,AK780)</f>
        <v>#NAME?</v>
      </c>
      <c r="C780" s="14" t="n">
        <f aca="false">IF(ISBLANK(Template!H783),, join("_",Template!H783:I783))</f>
        <v>0</v>
      </c>
      <c r="G780" s="14" t="e">
        <f aca="false">join(":",D780,E780,F780)</f>
        <v>#NAME?</v>
      </c>
      <c r="H780" s="14" t="n">
        <f aca="false">IF(ISBLANK(Template!K783),, join("_",Template!K783:L783))</f>
        <v>0</v>
      </c>
      <c r="J780" s="14" t="n">
        <f aca="false">Template!M783</f>
        <v>0</v>
      </c>
      <c r="L780" s="14" t="e">
        <f aca="false">join(":",I780,J780,K780)</f>
        <v>#NAME?</v>
      </c>
      <c r="M780" s="14" t="n">
        <f aca="false">IF(ISBLANK(Template!O783),, join("_",Template!O783:P783))</f>
        <v>0</v>
      </c>
      <c r="O780" s="14" t="n">
        <f aca="false">Template!Q783</f>
        <v>0</v>
      </c>
    </row>
    <row r="781" customFormat="false" ht="15.75" hidden="false" customHeight="false" outlineLevel="0" collapsed="false">
      <c r="A781" s="6" t="n">
        <v>779</v>
      </c>
      <c r="B781" s="14" t="e">
        <f aca="false">join(",",G781,L781,Q781,V781,AA781,AF781,AK781)</f>
        <v>#NAME?</v>
      </c>
      <c r="C781" s="14" t="n">
        <f aca="false">IF(ISBLANK(Template!H784),, join("_",Template!H784:I784))</f>
        <v>0</v>
      </c>
      <c r="G781" s="14" t="e">
        <f aca="false">join(":",D781,E781,F781)</f>
        <v>#NAME?</v>
      </c>
      <c r="H781" s="14" t="n">
        <f aca="false">IF(ISBLANK(Template!K784),, join("_",Template!K784:L784))</f>
        <v>0</v>
      </c>
      <c r="J781" s="14" t="n">
        <f aca="false">Template!M784</f>
        <v>0</v>
      </c>
      <c r="L781" s="14" t="e">
        <f aca="false">join(":",I781,J781,K781)</f>
        <v>#NAME?</v>
      </c>
      <c r="M781" s="14" t="n">
        <f aca="false">IF(ISBLANK(Template!O784),, join("_",Template!O784:P784))</f>
        <v>0</v>
      </c>
      <c r="O781" s="14" t="n">
        <f aca="false">Template!Q784</f>
        <v>0</v>
      </c>
    </row>
    <row r="782" customFormat="false" ht="15.75" hidden="false" customHeight="false" outlineLevel="0" collapsed="false">
      <c r="A782" s="6" t="n">
        <v>780</v>
      </c>
      <c r="B782" s="14" t="e">
        <f aca="false">join(",",G782,L782,Q782,V782,AA782,AF782,AK782)</f>
        <v>#NAME?</v>
      </c>
      <c r="C782" s="14" t="n">
        <f aca="false">IF(ISBLANK(Template!H785),, join("_",Template!H785:I785))</f>
        <v>0</v>
      </c>
      <c r="G782" s="14" t="e">
        <f aca="false">join(":",D782,E782,F782)</f>
        <v>#NAME?</v>
      </c>
      <c r="H782" s="14" t="n">
        <f aca="false">IF(ISBLANK(Template!K785),, join("_",Template!K785:L785))</f>
        <v>0</v>
      </c>
      <c r="J782" s="14" t="n">
        <f aca="false">Template!M785</f>
        <v>0</v>
      </c>
      <c r="L782" s="14" t="e">
        <f aca="false">join(":",I782,J782,K782)</f>
        <v>#NAME?</v>
      </c>
      <c r="M782" s="14" t="n">
        <f aca="false">IF(ISBLANK(Template!O785),, join("_",Template!O785:P785))</f>
        <v>0</v>
      </c>
      <c r="O782" s="14" t="n">
        <f aca="false">Template!Q785</f>
        <v>0</v>
      </c>
    </row>
    <row r="783" customFormat="false" ht="15.75" hidden="false" customHeight="false" outlineLevel="0" collapsed="false">
      <c r="A783" s="6" t="n">
        <v>781</v>
      </c>
      <c r="B783" s="14" t="e">
        <f aca="false">join(",",G783,L783,Q783,V783,AA783,AF783,AK783)</f>
        <v>#NAME?</v>
      </c>
      <c r="C783" s="14" t="n">
        <f aca="false">IF(ISBLANK(Template!H786),, join("_",Template!H786:I786))</f>
        <v>0</v>
      </c>
      <c r="G783" s="14" t="e">
        <f aca="false">join(":",D783,E783,F783)</f>
        <v>#NAME?</v>
      </c>
      <c r="H783" s="14" t="n">
        <f aca="false">IF(ISBLANK(Template!K786),, join("_",Template!K786:L786))</f>
        <v>0</v>
      </c>
      <c r="J783" s="14" t="n">
        <f aca="false">Template!M786</f>
        <v>0</v>
      </c>
      <c r="L783" s="14" t="e">
        <f aca="false">join(":",I783,J783,K783)</f>
        <v>#NAME?</v>
      </c>
      <c r="M783" s="14" t="n">
        <f aca="false">IF(ISBLANK(Template!O786),, join("_",Template!O786:P786))</f>
        <v>0</v>
      </c>
      <c r="O783" s="14" t="n">
        <f aca="false">Template!Q786</f>
        <v>0</v>
      </c>
    </row>
    <row r="784" customFormat="false" ht="15.75" hidden="false" customHeight="false" outlineLevel="0" collapsed="false">
      <c r="A784" s="6" t="n">
        <v>782</v>
      </c>
      <c r="B784" s="14" t="e">
        <f aca="false">join(",",G784,L784,Q784,V784,AA784,AF784,AK784)</f>
        <v>#NAME?</v>
      </c>
      <c r="C784" s="14" t="n">
        <f aca="false">IF(ISBLANK(Template!H787),, join("_",Template!H787:I787))</f>
        <v>0</v>
      </c>
      <c r="G784" s="14" t="e">
        <f aca="false">join(":",D784,E784,F784)</f>
        <v>#NAME?</v>
      </c>
      <c r="H784" s="14" t="n">
        <f aca="false">IF(ISBLANK(Template!K787),, join("_",Template!K787:L787))</f>
        <v>0</v>
      </c>
      <c r="J784" s="14" t="n">
        <f aca="false">Template!M787</f>
        <v>0</v>
      </c>
      <c r="L784" s="14" t="e">
        <f aca="false">join(":",I784,J784,K784)</f>
        <v>#NAME?</v>
      </c>
      <c r="M784" s="14" t="n">
        <f aca="false">IF(ISBLANK(Template!O787),, join("_",Template!O787:P787))</f>
        <v>0</v>
      </c>
      <c r="O784" s="14" t="n">
        <f aca="false">Template!Q787</f>
        <v>0</v>
      </c>
    </row>
    <row r="785" customFormat="false" ht="15.75" hidden="false" customHeight="false" outlineLevel="0" collapsed="false">
      <c r="A785" s="6" t="n">
        <v>783</v>
      </c>
      <c r="B785" s="14" t="e">
        <f aca="false">join(",",G785,L785,Q785,V785,AA785,AF785,AK785)</f>
        <v>#NAME?</v>
      </c>
      <c r="C785" s="14" t="n">
        <f aca="false">IF(ISBLANK(Template!H788),, join("_",Template!H788:I788))</f>
        <v>0</v>
      </c>
      <c r="G785" s="14" t="e">
        <f aca="false">join(":",D785,E785,F785)</f>
        <v>#NAME?</v>
      </c>
      <c r="H785" s="14" t="n">
        <f aca="false">IF(ISBLANK(Template!K788),, join("_",Template!K788:L788))</f>
        <v>0</v>
      </c>
      <c r="J785" s="14" t="n">
        <f aca="false">Template!M788</f>
        <v>0</v>
      </c>
      <c r="L785" s="14" t="e">
        <f aca="false">join(":",I785,J785,K785)</f>
        <v>#NAME?</v>
      </c>
      <c r="M785" s="14" t="n">
        <f aca="false">IF(ISBLANK(Template!O788),, join("_",Template!O788:P788))</f>
        <v>0</v>
      </c>
      <c r="O785" s="14" t="n">
        <f aca="false">Template!Q788</f>
        <v>0</v>
      </c>
    </row>
    <row r="786" customFormat="false" ht="15.75" hidden="false" customHeight="false" outlineLevel="0" collapsed="false">
      <c r="A786" s="6" t="n">
        <v>784</v>
      </c>
      <c r="B786" s="14" t="e">
        <f aca="false">join(",",G786,L786,Q786,V786,AA786,AF786,AK786)</f>
        <v>#NAME?</v>
      </c>
      <c r="C786" s="14" t="n">
        <f aca="false">IF(ISBLANK(Template!H789),, join("_",Template!H789:I789))</f>
        <v>0</v>
      </c>
      <c r="G786" s="14" t="e">
        <f aca="false">join(":",D786,E786,F786)</f>
        <v>#NAME?</v>
      </c>
      <c r="H786" s="14" t="n">
        <f aca="false">IF(ISBLANK(Template!K789),, join("_",Template!K789:L789))</f>
        <v>0</v>
      </c>
      <c r="J786" s="14" t="n">
        <f aca="false">Template!M789</f>
        <v>0</v>
      </c>
      <c r="L786" s="14" t="e">
        <f aca="false">join(":",I786,J786,K786)</f>
        <v>#NAME?</v>
      </c>
      <c r="M786" s="14" t="n">
        <f aca="false">IF(ISBLANK(Template!O789),, join("_",Template!O789:P789))</f>
        <v>0</v>
      </c>
      <c r="O786" s="14" t="n">
        <f aca="false">Template!Q789</f>
        <v>0</v>
      </c>
    </row>
    <row r="787" customFormat="false" ht="15.75" hidden="false" customHeight="false" outlineLevel="0" collapsed="false">
      <c r="A787" s="6" t="n">
        <v>785</v>
      </c>
      <c r="B787" s="14" t="e">
        <f aca="false">join(",",G787,L787,Q787,V787,AA787,AF787,AK787)</f>
        <v>#NAME?</v>
      </c>
      <c r="C787" s="14" t="n">
        <f aca="false">IF(ISBLANK(Template!H790),, join("_",Template!H790:I790))</f>
        <v>0</v>
      </c>
      <c r="G787" s="14" t="e">
        <f aca="false">join(":",D787,E787,F787)</f>
        <v>#NAME?</v>
      </c>
      <c r="H787" s="14" t="n">
        <f aca="false">IF(ISBLANK(Template!K790),, join("_",Template!K790:L790))</f>
        <v>0</v>
      </c>
      <c r="J787" s="14" t="n">
        <f aca="false">Template!M790</f>
        <v>0</v>
      </c>
      <c r="L787" s="14" t="e">
        <f aca="false">join(":",I787,J787,K787)</f>
        <v>#NAME?</v>
      </c>
      <c r="M787" s="14" t="n">
        <f aca="false">IF(ISBLANK(Template!O790),, join("_",Template!O790:P790))</f>
        <v>0</v>
      </c>
      <c r="O787" s="14" t="n">
        <f aca="false">Template!Q790</f>
        <v>0</v>
      </c>
    </row>
    <row r="788" customFormat="false" ht="15.75" hidden="false" customHeight="false" outlineLevel="0" collapsed="false">
      <c r="A788" s="6" t="n">
        <v>786</v>
      </c>
      <c r="B788" s="14" t="e">
        <f aca="false">join(",",G788,L788,Q788,V788,AA788,AF788,AK788)</f>
        <v>#NAME?</v>
      </c>
      <c r="C788" s="14" t="n">
        <f aca="false">IF(ISBLANK(Template!H791),, join("_",Template!H791:I791))</f>
        <v>0</v>
      </c>
      <c r="G788" s="14" t="e">
        <f aca="false">join(":",D788,E788,F788)</f>
        <v>#NAME?</v>
      </c>
      <c r="H788" s="14" t="n">
        <f aca="false">IF(ISBLANK(Template!K791),, join("_",Template!K791:L791))</f>
        <v>0</v>
      </c>
      <c r="J788" s="14" t="n">
        <f aca="false">Template!M791</f>
        <v>0</v>
      </c>
      <c r="L788" s="14" t="e">
        <f aca="false">join(":",I788,J788,K788)</f>
        <v>#NAME?</v>
      </c>
      <c r="M788" s="14" t="n">
        <f aca="false">IF(ISBLANK(Template!O791),, join("_",Template!O791:P791))</f>
        <v>0</v>
      </c>
      <c r="O788" s="14" t="n">
        <f aca="false">Template!Q791</f>
        <v>0</v>
      </c>
    </row>
    <row r="789" customFormat="false" ht="15.75" hidden="false" customHeight="false" outlineLevel="0" collapsed="false">
      <c r="A789" s="6" t="n">
        <v>787</v>
      </c>
      <c r="B789" s="14" t="e">
        <f aca="false">join(",",G789,L789,Q789,V789,AA789,AF789,AK789)</f>
        <v>#NAME?</v>
      </c>
      <c r="C789" s="14" t="n">
        <f aca="false">IF(ISBLANK(Template!H792),, join("_",Template!H792:I792))</f>
        <v>0</v>
      </c>
      <c r="G789" s="14" t="e">
        <f aca="false">join(":",D789,E789,F789)</f>
        <v>#NAME?</v>
      </c>
      <c r="H789" s="14" t="n">
        <f aca="false">IF(ISBLANK(Template!K792),, join("_",Template!K792:L792))</f>
        <v>0</v>
      </c>
      <c r="J789" s="14" t="n">
        <f aca="false">Template!M792</f>
        <v>0</v>
      </c>
      <c r="L789" s="14" t="e">
        <f aca="false">join(":",I789,J789,K789)</f>
        <v>#NAME?</v>
      </c>
      <c r="M789" s="14" t="n">
        <f aca="false">IF(ISBLANK(Template!O792),, join("_",Template!O792:P792))</f>
        <v>0</v>
      </c>
      <c r="O789" s="14" t="n">
        <f aca="false">Template!Q792</f>
        <v>0</v>
      </c>
    </row>
    <row r="790" customFormat="false" ht="15.75" hidden="false" customHeight="false" outlineLevel="0" collapsed="false">
      <c r="A790" s="6" t="n">
        <v>788</v>
      </c>
      <c r="B790" s="14" t="e">
        <f aca="false">join(",",G790,L790,Q790,V790,AA790,AF790,AK790)</f>
        <v>#NAME?</v>
      </c>
      <c r="C790" s="14" t="n">
        <f aca="false">IF(ISBLANK(Template!H793),, join("_",Template!H793:I793))</f>
        <v>0</v>
      </c>
      <c r="G790" s="14" t="e">
        <f aca="false">join(":",D790,E790,F790)</f>
        <v>#NAME?</v>
      </c>
      <c r="H790" s="14" t="n">
        <f aca="false">IF(ISBLANK(Template!K793),, join("_",Template!K793:L793))</f>
        <v>0</v>
      </c>
      <c r="J790" s="14" t="n">
        <f aca="false">Template!M793</f>
        <v>0</v>
      </c>
      <c r="L790" s="14" t="e">
        <f aca="false">join(":",I790,J790,K790)</f>
        <v>#NAME?</v>
      </c>
      <c r="M790" s="14" t="n">
        <f aca="false">IF(ISBLANK(Template!O793),, join("_",Template!O793:P793))</f>
        <v>0</v>
      </c>
      <c r="O790" s="14" t="n">
        <f aca="false">Template!Q793</f>
        <v>0</v>
      </c>
    </row>
    <row r="791" customFormat="false" ht="15.75" hidden="false" customHeight="false" outlineLevel="0" collapsed="false">
      <c r="A791" s="6" t="n">
        <v>789</v>
      </c>
      <c r="B791" s="14" t="e">
        <f aca="false">join(",",G791,L791,Q791,V791,AA791,AF791,AK791)</f>
        <v>#NAME?</v>
      </c>
      <c r="C791" s="14" t="n">
        <f aca="false">IF(ISBLANK(Template!H794),, join("_",Template!H794:I794))</f>
        <v>0</v>
      </c>
      <c r="G791" s="14" t="e">
        <f aca="false">join(":",D791,E791,F791)</f>
        <v>#NAME?</v>
      </c>
      <c r="H791" s="14" t="n">
        <f aca="false">IF(ISBLANK(Template!K794),, join("_",Template!K794:L794))</f>
        <v>0</v>
      </c>
      <c r="J791" s="14" t="n">
        <f aca="false">Template!M794</f>
        <v>0</v>
      </c>
      <c r="L791" s="14" t="e">
        <f aca="false">join(":",I791,J791,K791)</f>
        <v>#NAME?</v>
      </c>
      <c r="M791" s="14" t="n">
        <f aca="false">IF(ISBLANK(Template!O794),, join("_",Template!O794:P794))</f>
        <v>0</v>
      </c>
      <c r="O791" s="14" t="n">
        <f aca="false">Template!Q794</f>
        <v>0</v>
      </c>
    </row>
    <row r="792" customFormat="false" ht="15.75" hidden="false" customHeight="false" outlineLevel="0" collapsed="false">
      <c r="A792" s="6" t="n">
        <v>790</v>
      </c>
      <c r="B792" s="14" t="e">
        <f aca="false">join(",",G792,L792,Q792,V792,AA792,AF792,AK792)</f>
        <v>#NAME?</v>
      </c>
      <c r="C792" s="14" t="n">
        <f aca="false">IF(ISBLANK(Template!H795),, join("_",Template!H795:I795))</f>
        <v>0</v>
      </c>
      <c r="G792" s="14" t="e">
        <f aca="false">join(":",D792,E792,F792)</f>
        <v>#NAME?</v>
      </c>
      <c r="H792" s="14" t="n">
        <f aca="false">IF(ISBLANK(Template!K795),, join("_",Template!K795:L795))</f>
        <v>0</v>
      </c>
      <c r="J792" s="14" t="n">
        <f aca="false">Template!M795</f>
        <v>0</v>
      </c>
      <c r="L792" s="14" t="e">
        <f aca="false">join(":",I792,J792,K792)</f>
        <v>#NAME?</v>
      </c>
      <c r="M792" s="14" t="n">
        <f aca="false">IF(ISBLANK(Template!O795),, join("_",Template!O795:P795))</f>
        <v>0</v>
      </c>
      <c r="O792" s="14" t="n">
        <f aca="false">Template!Q795</f>
        <v>0</v>
      </c>
    </row>
    <row r="793" customFormat="false" ht="15.75" hidden="false" customHeight="false" outlineLevel="0" collapsed="false">
      <c r="A793" s="6" t="n">
        <v>791</v>
      </c>
      <c r="B793" s="14" t="e">
        <f aca="false">join(",",G793,L793,Q793,V793,AA793,AF793,AK793)</f>
        <v>#NAME?</v>
      </c>
      <c r="C793" s="14" t="n">
        <f aca="false">IF(ISBLANK(Template!H796),, join("_",Template!H796:I796))</f>
        <v>0</v>
      </c>
      <c r="G793" s="14" t="e">
        <f aca="false">join(":",D793,E793,F793)</f>
        <v>#NAME?</v>
      </c>
      <c r="H793" s="14" t="n">
        <f aca="false">IF(ISBLANK(Template!K796),, join("_",Template!K796:L796))</f>
        <v>0</v>
      </c>
      <c r="J793" s="14" t="n">
        <f aca="false">Template!M796</f>
        <v>0</v>
      </c>
      <c r="L793" s="14" t="e">
        <f aca="false">join(":",I793,J793,K793)</f>
        <v>#NAME?</v>
      </c>
      <c r="M793" s="14" t="n">
        <f aca="false">IF(ISBLANK(Template!O796),, join("_",Template!O796:P796))</f>
        <v>0</v>
      </c>
      <c r="O793" s="14" t="n">
        <f aca="false">Template!Q796</f>
        <v>0</v>
      </c>
    </row>
    <row r="794" customFormat="false" ht="15.75" hidden="false" customHeight="false" outlineLevel="0" collapsed="false">
      <c r="A794" s="6" t="n">
        <v>792</v>
      </c>
      <c r="B794" s="14" t="e">
        <f aca="false">join(",",G794,L794,Q794,V794,AA794,AF794,AK794)</f>
        <v>#NAME?</v>
      </c>
      <c r="C794" s="14" t="n">
        <f aca="false">IF(ISBLANK(Template!H797),, join("_",Template!H797:I797))</f>
        <v>0</v>
      </c>
      <c r="G794" s="14" t="e">
        <f aca="false">join(":",D794,E794,F794)</f>
        <v>#NAME?</v>
      </c>
      <c r="H794" s="14" t="n">
        <f aca="false">IF(ISBLANK(Template!K797),, join("_",Template!K797:L797))</f>
        <v>0</v>
      </c>
      <c r="J794" s="14" t="n">
        <f aca="false">Template!M797</f>
        <v>0</v>
      </c>
      <c r="L794" s="14" t="e">
        <f aca="false">join(":",I794,J794,K794)</f>
        <v>#NAME?</v>
      </c>
      <c r="M794" s="14" t="n">
        <f aca="false">IF(ISBLANK(Template!O797),, join("_",Template!O797:P797))</f>
        <v>0</v>
      </c>
      <c r="O794" s="14" t="n">
        <f aca="false">Template!Q797</f>
        <v>0</v>
      </c>
    </row>
    <row r="795" customFormat="false" ht="15.75" hidden="false" customHeight="false" outlineLevel="0" collapsed="false">
      <c r="A795" s="6" t="n">
        <v>793</v>
      </c>
      <c r="B795" s="14" t="e">
        <f aca="false">join(",",G795,L795,Q795,V795,AA795,AF795,AK795)</f>
        <v>#NAME?</v>
      </c>
      <c r="C795" s="14" t="n">
        <f aca="false">IF(ISBLANK(Template!H798),, join("_",Template!H798:I798))</f>
        <v>0</v>
      </c>
      <c r="G795" s="14" t="e">
        <f aca="false">join(":",D795,E795,F795)</f>
        <v>#NAME?</v>
      </c>
      <c r="H795" s="14" t="n">
        <f aca="false">IF(ISBLANK(Template!K798),, join("_",Template!K798:L798))</f>
        <v>0</v>
      </c>
      <c r="J795" s="14" t="n">
        <f aca="false">Template!M798</f>
        <v>0</v>
      </c>
      <c r="L795" s="14" t="e">
        <f aca="false">join(":",I795,J795,K795)</f>
        <v>#NAME?</v>
      </c>
      <c r="M795" s="14" t="n">
        <f aca="false">IF(ISBLANK(Template!O798),, join("_",Template!O798:P798))</f>
        <v>0</v>
      </c>
      <c r="O795" s="14" t="n">
        <f aca="false">Template!Q798</f>
        <v>0</v>
      </c>
    </row>
    <row r="796" customFormat="false" ht="15.75" hidden="false" customHeight="false" outlineLevel="0" collapsed="false">
      <c r="A796" s="6" t="n">
        <v>794</v>
      </c>
      <c r="B796" s="14" t="e">
        <f aca="false">join(",",G796,L796,Q796,V796,AA796,AF796,AK796)</f>
        <v>#NAME?</v>
      </c>
      <c r="C796" s="14" t="n">
        <f aca="false">IF(ISBLANK(Template!H799),, join("_",Template!H799:I799))</f>
        <v>0</v>
      </c>
      <c r="G796" s="14" t="e">
        <f aca="false">join(":",D796,E796,F796)</f>
        <v>#NAME?</v>
      </c>
      <c r="H796" s="14" t="n">
        <f aca="false">IF(ISBLANK(Template!K799),, join("_",Template!K799:L799))</f>
        <v>0</v>
      </c>
      <c r="J796" s="14" t="n">
        <f aca="false">Template!M799</f>
        <v>0</v>
      </c>
      <c r="L796" s="14" t="e">
        <f aca="false">join(":",I796,J796,K796)</f>
        <v>#NAME?</v>
      </c>
      <c r="M796" s="14" t="n">
        <f aca="false">IF(ISBLANK(Template!O799),, join("_",Template!O799:P799))</f>
        <v>0</v>
      </c>
      <c r="O796" s="14" t="n">
        <f aca="false">Template!Q799</f>
        <v>0</v>
      </c>
    </row>
    <row r="797" customFormat="false" ht="15.75" hidden="false" customHeight="false" outlineLevel="0" collapsed="false">
      <c r="A797" s="6" t="n">
        <v>795</v>
      </c>
      <c r="B797" s="14" t="e">
        <f aca="false">join(",",G797,L797,Q797,V797,AA797,AF797,AK797)</f>
        <v>#NAME?</v>
      </c>
      <c r="C797" s="14" t="n">
        <f aca="false">IF(ISBLANK(Template!H800),, join("_",Template!H800:I800))</f>
        <v>0</v>
      </c>
      <c r="G797" s="14" t="e">
        <f aca="false">join(":",D797,E797,F797)</f>
        <v>#NAME?</v>
      </c>
      <c r="H797" s="14" t="n">
        <f aca="false">IF(ISBLANK(Template!K800),, join("_",Template!K800:L800))</f>
        <v>0</v>
      </c>
      <c r="J797" s="14" t="n">
        <f aca="false">Template!M800</f>
        <v>0</v>
      </c>
      <c r="L797" s="14" t="e">
        <f aca="false">join(":",I797,J797,K797)</f>
        <v>#NAME?</v>
      </c>
      <c r="M797" s="14" t="n">
        <f aca="false">IF(ISBLANK(Template!O800),, join("_",Template!O800:P800))</f>
        <v>0</v>
      </c>
      <c r="O797" s="14" t="n">
        <f aca="false">Template!Q800</f>
        <v>0</v>
      </c>
    </row>
    <row r="798" customFormat="false" ht="15.75" hidden="false" customHeight="false" outlineLevel="0" collapsed="false">
      <c r="A798" s="6" t="n">
        <v>796</v>
      </c>
      <c r="B798" s="14" t="e">
        <f aca="false">join(",",G798,L798,Q798,V798,AA798,AF798,AK798)</f>
        <v>#NAME?</v>
      </c>
      <c r="C798" s="14" t="n">
        <f aca="false">IF(ISBLANK(Template!H801),, join("_",Template!H801:I801))</f>
        <v>0</v>
      </c>
      <c r="G798" s="14" t="e">
        <f aca="false">join(":",D798,E798,F798)</f>
        <v>#NAME?</v>
      </c>
      <c r="H798" s="14" t="n">
        <f aca="false">IF(ISBLANK(Template!K801),, join("_",Template!K801:L801))</f>
        <v>0</v>
      </c>
      <c r="J798" s="14" t="n">
        <f aca="false">Template!M801</f>
        <v>0</v>
      </c>
      <c r="L798" s="14" t="e">
        <f aca="false">join(":",I798,J798,K798)</f>
        <v>#NAME?</v>
      </c>
      <c r="M798" s="14" t="n">
        <f aca="false">IF(ISBLANK(Template!O801),, join("_",Template!O801:P801))</f>
        <v>0</v>
      </c>
      <c r="O798" s="14" t="n">
        <f aca="false">Template!Q801</f>
        <v>0</v>
      </c>
    </row>
    <row r="799" customFormat="false" ht="15.75" hidden="false" customHeight="false" outlineLevel="0" collapsed="false">
      <c r="A799" s="6" t="n">
        <v>797</v>
      </c>
      <c r="B799" s="14" t="e">
        <f aca="false">join(",",G799,L799,Q799,V799,AA799,AF799,AK799)</f>
        <v>#NAME?</v>
      </c>
      <c r="C799" s="14" t="n">
        <f aca="false">IF(ISBLANK(Template!H802),, join("_",Template!H802:I802))</f>
        <v>0</v>
      </c>
      <c r="G799" s="14" t="e">
        <f aca="false">join(":",D799,E799,F799)</f>
        <v>#NAME?</v>
      </c>
      <c r="H799" s="14" t="n">
        <f aca="false">IF(ISBLANK(Template!K802),, join("_",Template!K802:L802))</f>
        <v>0</v>
      </c>
      <c r="J799" s="14" t="n">
        <f aca="false">Template!M802</f>
        <v>0</v>
      </c>
      <c r="L799" s="14" t="e">
        <f aca="false">join(":",I799,J799,K799)</f>
        <v>#NAME?</v>
      </c>
      <c r="M799" s="14" t="n">
        <f aca="false">IF(ISBLANK(Template!O802),, join("_",Template!O802:P802))</f>
        <v>0</v>
      </c>
      <c r="O799" s="14" t="n">
        <f aca="false">Template!Q802</f>
        <v>0</v>
      </c>
    </row>
    <row r="800" customFormat="false" ht="15.75" hidden="false" customHeight="false" outlineLevel="0" collapsed="false">
      <c r="A800" s="6" t="n">
        <v>798</v>
      </c>
      <c r="B800" s="14" t="e">
        <f aca="false">join(",",G800,L800,Q800,V800,AA800,AF800,AK800)</f>
        <v>#NAME?</v>
      </c>
      <c r="C800" s="14" t="n">
        <f aca="false">IF(ISBLANK(Template!H803),, join("_",Template!H803:I803))</f>
        <v>0</v>
      </c>
      <c r="G800" s="14" t="e">
        <f aca="false">join(":",D800,E800,F800)</f>
        <v>#NAME?</v>
      </c>
      <c r="H800" s="14" t="n">
        <f aca="false">IF(ISBLANK(Template!K803),, join("_",Template!K803:L803))</f>
        <v>0</v>
      </c>
      <c r="J800" s="14" t="n">
        <f aca="false">Template!M803</f>
        <v>0</v>
      </c>
      <c r="L800" s="14" t="e">
        <f aca="false">join(":",I800,J800,K800)</f>
        <v>#NAME?</v>
      </c>
      <c r="M800" s="14" t="n">
        <f aca="false">IF(ISBLANK(Template!O803),, join("_",Template!O803:P803))</f>
        <v>0</v>
      </c>
      <c r="O800" s="14" t="n">
        <f aca="false">Template!Q803</f>
        <v>0</v>
      </c>
    </row>
    <row r="801" customFormat="false" ht="15.75" hidden="false" customHeight="false" outlineLevel="0" collapsed="false">
      <c r="A801" s="6" t="n">
        <v>799</v>
      </c>
      <c r="B801" s="14" t="e">
        <f aca="false">join(",",G801,L801,Q801,V801,AA801,AF801,AK801)</f>
        <v>#NAME?</v>
      </c>
      <c r="C801" s="14" t="n">
        <f aca="false">IF(ISBLANK(Template!H804),, join("_",Template!H804:I804))</f>
        <v>0</v>
      </c>
      <c r="G801" s="14" t="e">
        <f aca="false">join(":",D801,E801,F801)</f>
        <v>#NAME?</v>
      </c>
      <c r="H801" s="14" t="n">
        <f aca="false">IF(ISBLANK(Template!K804),, join("_",Template!K804:L804))</f>
        <v>0</v>
      </c>
      <c r="J801" s="14" t="n">
        <f aca="false">Template!M804</f>
        <v>0</v>
      </c>
      <c r="L801" s="14" t="e">
        <f aca="false">join(":",I801,J801,K801)</f>
        <v>#NAME?</v>
      </c>
      <c r="M801" s="14" t="n">
        <f aca="false">IF(ISBLANK(Template!O804),, join("_",Template!O804:P804))</f>
        <v>0</v>
      </c>
      <c r="O801" s="14" t="n">
        <f aca="false">Template!Q804</f>
        <v>0</v>
      </c>
    </row>
    <row r="802" customFormat="false" ht="15.75" hidden="false" customHeight="false" outlineLevel="0" collapsed="false">
      <c r="A802" s="6" t="n">
        <v>800</v>
      </c>
      <c r="B802" s="14" t="e">
        <f aca="false">join(",",G802,L802,Q802,V802,AA802,AF802,AK802)</f>
        <v>#NAME?</v>
      </c>
      <c r="C802" s="14" t="n">
        <f aca="false">IF(ISBLANK(Template!H805),, join("_",Template!H805:I805))</f>
        <v>0</v>
      </c>
      <c r="G802" s="14" t="e">
        <f aca="false">join(":",D802,E802,F802)</f>
        <v>#NAME?</v>
      </c>
      <c r="H802" s="14" t="n">
        <f aca="false">IF(ISBLANK(Template!K805),, join("_",Template!K805:L805))</f>
        <v>0</v>
      </c>
      <c r="J802" s="14" t="n">
        <f aca="false">Template!M805</f>
        <v>0</v>
      </c>
      <c r="L802" s="14" t="e">
        <f aca="false">join(":",I802,J802,K802)</f>
        <v>#NAME?</v>
      </c>
      <c r="M802" s="14" t="n">
        <f aca="false">IF(ISBLANK(Template!O805),, join("_",Template!O805:P805))</f>
        <v>0</v>
      </c>
      <c r="O802" s="14" t="n">
        <f aca="false">Template!Q805</f>
        <v>0</v>
      </c>
    </row>
    <row r="803" customFormat="false" ht="15.75" hidden="false" customHeight="false" outlineLevel="0" collapsed="false">
      <c r="A803" s="6" t="n">
        <v>801</v>
      </c>
      <c r="B803" s="14" t="e">
        <f aca="false">join(",",G803,L803,Q803,V803,AA803,AF803,AK803)</f>
        <v>#NAME?</v>
      </c>
      <c r="C803" s="14" t="n">
        <f aca="false">IF(ISBLANK(Template!H806),, join("_",Template!H806:I806))</f>
        <v>0</v>
      </c>
      <c r="G803" s="14" t="e">
        <f aca="false">join(":",D803,E803,F803)</f>
        <v>#NAME?</v>
      </c>
      <c r="H803" s="14" t="n">
        <f aca="false">IF(ISBLANK(Template!K806),, join("_",Template!K806:L806))</f>
        <v>0</v>
      </c>
      <c r="J803" s="14" t="n">
        <f aca="false">Template!M806</f>
        <v>0</v>
      </c>
      <c r="L803" s="14" t="e">
        <f aca="false">join(":",I803,J803,K803)</f>
        <v>#NAME?</v>
      </c>
      <c r="M803" s="14" t="n">
        <f aca="false">IF(ISBLANK(Template!O806),, join("_",Template!O806:P806))</f>
        <v>0</v>
      </c>
      <c r="O803" s="14" t="n">
        <f aca="false">Template!Q806</f>
        <v>0</v>
      </c>
    </row>
    <row r="804" customFormat="false" ht="15.75" hidden="false" customHeight="false" outlineLevel="0" collapsed="false">
      <c r="A804" s="6" t="n">
        <v>802</v>
      </c>
      <c r="B804" s="14" t="e">
        <f aca="false">join(",",G804,L804,Q804,V804,AA804,AF804,AK804)</f>
        <v>#NAME?</v>
      </c>
      <c r="C804" s="14" t="n">
        <f aca="false">IF(ISBLANK(Template!H807),, join("_",Template!H807:I807))</f>
        <v>0</v>
      </c>
      <c r="G804" s="14" t="e">
        <f aca="false">join(":",D804,E804,F804)</f>
        <v>#NAME?</v>
      </c>
      <c r="H804" s="14" t="n">
        <f aca="false">IF(ISBLANK(Template!K807),, join("_",Template!K807:L807))</f>
        <v>0</v>
      </c>
      <c r="J804" s="14" t="n">
        <f aca="false">Template!M807</f>
        <v>0</v>
      </c>
      <c r="L804" s="14" t="e">
        <f aca="false">join(":",I804,J804,K804)</f>
        <v>#NAME?</v>
      </c>
      <c r="M804" s="14" t="n">
        <f aca="false">IF(ISBLANK(Template!O807),, join("_",Template!O807:P807))</f>
        <v>0</v>
      </c>
      <c r="O804" s="14" t="n">
        <f aca="false">Template!Q807</f>
        <v>0</v>
      </c>
    </row>
    <row r="805" customFormat="false" ht="15.75" hidden="false" customHeight="false" outlineLevel="0" collapsed="false">
      <c r="A805" s="6" t="n">
        <v>803</v>
      </c>
      <c r="B805" s="14" t="e">
        <f aca="false">join(",",G805,L805,Q805,V805,AA805,AF805,AK805)</f>
        <v>#NAME?</v>
      </c>
      <c r="C805" s="14" t="n">
        <f aca="false">IF(ISBLANK(Template!H808),, join("_",Template!H808:I808))</f>
        <v>0</v>
      </c>
      <c r="G805" s="14" t="e">
        <f aca="false">join(":",D805,E805,F805)</f>
        <v>#NAME?</v>
      </c>
      <c r="H805" s="14" t="n">
        <f aca="false">IF(ISBLANK(Template!K808),, join("_",Template!K808:L808))</f>
        <v>0</v>
      </c>
      <c r="J805" s="14" t="n">
        <f aca="false">Template!M808</f>
        <v>0</v>
      </c>
      <c r="L805" s="14" t="e">
        <f aca="false">join(":",I805,J805,K805)</f>
        <v>#NAME?</v>
      </c>
      <c r="M805" s="14" t="n">
        <f aca="false">IF(ISBLANK(Template!O808),, join("_",Template!O808:P808))</f>
        <v>0</v>
      </c>
      <c r="O805" s="14" t="n">
        <f aca="false">Template!Q808</f>
        <v>0</v>
      </c>
    </row>
    <row r="806" customFormat="false" ht="15.75" hidden="false" customHeight="false" outlineLevel="0" collapsed="false">
      <c r="A806" s="6" t="n">
        <v>804</v>
      </c>
      <c r="B806" s="14" t="e">
        <f aca="false">join(",",G806,L806,Q806,V806,AA806,AF806,AK806)</f>
        <v>#NAME?</v>
      </c>
      <c r="C806" s="14" t="n">
        <f aca="false">IF(ISBLANK(Template!H809),, join("_",Template!H809:I809))</f>
        <v>0</v>
      </c>
      <c r="G806" s="14" t="e">
        <f aca="false">join(":",D806,E806,F806)</f>
        <v>#NAME?</v>
      </c>
      <c r="H806" s="14" t="n">
        <f aca="false">IF(ISBLANK(Template!K809),, join("_",Template!K809:L809))</f>
        <v>0</v>
      </c>
      <c r="J806" s="14" t="n">
        <f aca="false">Template!M809</f>
        <v>0</v>
      </c>
      <c r="L806" s="14" t="e">
        <f aca="false">join(":",I806,J806,K806)</f>
        <v>#NAME?</v>
      </c>
      <c r="M806" s="14" t="n">
        <f aca="false">IF(ISBLANK(Template!O809),, join("_",Template!O809:P809))</f>
        <v>0</v>
      </c>
      <c r="O806" s="14" t="n">
        <f aca="false">Template!Q809</f>
        <v>0</v>
      </c>
    </row>
    <row r="807" customFormat="false" ht="15.75" hidden="false" customHeight="false" outlineLevel="0" collapsed="false">
      <c r="A807" s="6" t="n">
        <v>805</v>
      </c>
      <c r="B807" s="14" t="e">
        <f aca="false">join(",",G807,L807,Q807,V807,AA807,AF807,AK807)</f>
        <v>#NAME?</v>
      </c>
      <c r="C807" s="14" t="n">
        <f aca="false">IF(ISBLANK(Template!H810),, join("_",Template!H810:I810))</f>
        <v>0</v>
      </c>
      <c r="G807" s="14" t="e">
        <f aca="false">join(":",D807,E807,F807)</f>
        <v>#NAME?</v>
      </c>
      <c r="H807" s="14" t="n">
        <f aca="false">IF(ISBLANK(Template!K810),, join("_",Template!K810:L810))</f>
        <v>0</v>
      </c>
      <c r="J807" s="14" t="n">
        <f aca="false">Template!M810</f>
        <v>0</v>
      </c>
      <c r="L807" s="14" t="e">
        <f aca="false">join(":",I807,J807,K807)</f>
        <v>#NAME?</v>
      </c>
      <c r="M807" s="14" t="n">
        <f aca="false">IF(ISBLANK(Template!O810),, join("_",Template!O810:P810))</f>
        <v>0</v>
      </c>
      <c r="O807" s="14" t="n">
        <f aca="false">Template!Q810</f>
        <v>0</v>
      </c>
    </row>
    <row r="808" customFormat="false" ht="15.75" hidden="false" customHeight="false" outlineLevel="0" collapsed="false">
      <c r="A808" s="6" t="n">
        <v>806</v>
      </c>
      <c r="B808" s="14" t="e">
        <f aca="false">join(",",G808,L808,Q808,V808,AA808,AF808,AK808)</f>
        <v>#NAME?</v>
      </c>
      <c r="C808" s="14" t="n">
        <f aca="false">IF(ISBLANK(Template!H811),, join("_",Template!H811:I811))</f>
        <v>0</v>
      </c>
      <c r="G808" s="14" t="e">
        <f aca="false">join(":",D808,E808,F808)</f>
        <v>#NAME?</v>
      </c>
      <c r="H808" s="14" t="n">
        <f aca="false">IF(ISBLANK(Template!K811),, join("_",Template!K811:L811))</f>
        <v>0</v>
      </c>
      <c r="J808" s="14" t="n">
        <f aca="false">Template!M811</f>
        <v>0</v>
      </c>
      <c r="L808" s="14" t="e">
        <f aca="false">join(":",I808,J808,K808)</f>
        <v>#NAME?</v>
      </c>
      <c r="M808" s="14" t="n">
        <f aca="false">IF(ISBLANK(Template!O811),, join("_",Template!O811:P811))</f>
        <v>0</v>
      </c>
      <c r="O808" s="14" t="n">
        <f aca="false">Template!Q811</f>
        <v>0</v>
      </c>
    </row>
    <row r="809" customFormat="false" ht="15.75" hidden="false" customHeight="false" outlineLevel="0" collapsed="false">
      <c r="A809" s="6" t="n">
        <v>807</v>
      </c>
      <c r="B809" s="14" t="e">
        <f aca="false">join(",",G809,L809,Q809,V809,AA809,AF809,AK809)</f>
        <v>#NAME?</v>
      </c>
      <c r="C809" s="14" t="n">
        <f aca="false">IF(ISBLANK(Template!H812),, join("_",Template!H812:I812))</f>
        <v>0</v>
      </c>
      <c r="G809" s="14" t="e">
        <f aca="false">join(":",D809,E809,F809)</f>
        <v>#NAME?</v>
      </c>
      <c r="H809" s="14" t="n">
        <f aca="false">IF(ISBLANK(Template!K812),, join("_",Template!K812:L812))</f>
        <v>0</v>
      </c>
      <c r="J809" s="14" t="n">
        <f aca="false">Template!M812</f>
        <v>0</v>
      </c>
      <c r="L809" s="14" t="e">
        <f aca="false">join(":",I809,J809,K809)</f>
        <v>#NAME?</v>
      </c>
      <c r="M809" s="14" t="n">
        <f aca="false">IF(ISBLANK(Template!O812),, join("_",Template!O812:P812))</f>
        <v>0</v>
      </c>
      <c r="O809" s="14" t="n">
        <f aca="false">Template!Q812</f>
        <v>0</v>
      </c>
    </row>
    <row r="810" customFormat="false" ht="15.75" hidden="false" customHeight="false" outlineLevel="0" collapsed="false">
      <c r="A810" s="6" t="n">
        <v>808</v>
      </c>
      <c r="B810" s="14" t="e">
        <f aca="false">join(",",G810,L810,Q810,V810,AA810,AF810,AK810)</f>
        <v>#NAME?</v>
      </c>
      <c r="C810" s="14" t="n">
        <f aca="false">IF(ISBLANK(Template!H813),, join("_",Template!H813:I813))</f>
        <v>0</v>
      </c>
      <c r="G810" s="14" t="e">
        <f aca="false">join(":",D810,E810,F810)</f>
        <v>#NAME?</v>
      </c>
      <c r="H810" s="14" t="n">
        <f aca="false">IF(ISBLANK(Template!K813),, join("_",Template!K813:L813))</f>
        <v>0</v>
      </c>
      <c r="J810" s="14" t="n">
        <f aca="false">Template!M813</f>
        <v>0</v>
      </c>
      <c r="L810" s="14" t="e">
        <f aca="false">join(":",I810,J810,K810)</f>
        <v>#NAME?</v>
      </c>
      <c r="M810" s="14" t="n">
        <f aca="false">IF(ISBLANK(Template!O813),, join("_",Template!O813:P813))</f>
        <v>0</v>
      </c>
      <c r="O810" s="14" t="n">
        <f aca="false">Template!Q813</f>
        <v>0</v>
      </c>
    </row>
    <row r="811" customFormat="false" ht="15.75" hidden="false" customHeight="false" outlineLevel="0" collapsed="false">
      <c r="A811" s="6" t="n">
        <v>809</v>
      </c>
      <c r="B811" s="14" t="e">
        <f aca="false">join(",",G811,L811,Q811,V811,AA811,AF811,AK811)</f>
        <v>#NAME?</v>
      </c>
      <c r="C811" s="14" t="n">
        <f aca="false">IF(ISBLANK(Template!H814),, join("_",Template!H814:I814))</f>
        <v>0</v>
      </c>
      <c r="G811" s="14" t="e">
        <f aca="false">join(":",D811,E811,F811)</f>
        <v>#NAME?</v>
      </c>
      <c r="H811" s="14" t="n">
        <f aca="false">IF(ISBLANK(Template!K814),, join("_",Template!K814:L814))</f>
        <v>0</v>
      </c>
      <c r="J811" s="14" t="n">
        <f aca="false">Template!M814</f>
        <v>0</v>
      </c>
      <c r="L811" s="14" t="e">
        <f aca="false">join(":",I811,J811,K811)</f>
        <v>#NAME?</v>
      </c>
      <c r="M811" s="14" t="n">
        <f aca="false">IF(ISBLANK(Template!O814),, join("_",Template!O814:P814))</f>
        <v>0</v>
      </c>
      <c r="O811" s="14" t="n">
        <f aca="false">Template!Q814</f>
        <v>0</v>
      </c>
    </row>
    <row r="812" customFormat="false" ht="15.75" hidden="false" customHeight="false" outlineLevel="0" collapsed="false">
      <c r="A812" s="6" t="n">
        <v>810</v>
      </c>
      <c r="B812" s="14" t="e">
        <f aca="false">join(",",G812,L812,Q812,V812,AA812,AF812,AK812)</f>
        <v>#NAME?</v>
      </c>
      <c r="C812" s="14" t="n">
        <f aca="false">IF(ISBLANK(Template!H815),, join("_",Template!H815:I815))</f>
        <v>0</v>
      </c>
      <c r="G812" s="14" t="e">
        <f aca="false">join(":",D812,E812,F812)</f>
        <v>#NAME?</v>
      </c>
      <c r="H812" s="14" t="n">
        <f aca="false">IF(ISBLANK(Template!K815),, join("_",Template!K815:L815))</f>
        <v>0</v>
      </c>
      <c r="J812" s="14" t="n">
        <f aca="false">Template!M815</f>
        <v>0</v>
      </c>
      <c r="L812" s="14" t="e">
        <f aca="false">join(":",I812,J812,K812)</f>
        <v>#NAME?</v>
      </c>
      <c r="M812" s="14" t="n">
        <f aca="false">IF(ISBLANK(Template!O815),, join("_",Template!O815:P815))</f>
        <v>0</v>
      </c>
      <c r="O812" s="14" t="n">
        <f aca="false">Template!Q815</f>
        <v>0</v>
      </c>
    </row>
    <row r="813" customFormat="false" ht="15.75" hidden="false" customHeight="false" outlineLevel="0" collapsed="false">
      <c r="A813" s="6" t="n">
        <v>811</v>
      </c>
      <c r="B813" s="14" t="e">
        <f aca="false">join(",",G813,L813,Q813,V813,AA813,AF813,AK813)</f>
        <v>#NAME?</v>
      </c>
      <c r="C813" s="14" t="n">
        <f aca="false">IF(ISBLANK(Template!H816),, join("_",Template!H816:I816))</f>
        <v>0</v>
      </c>
      <c r="G813" s="14" t="e">
        <f aca="false">join(":",D813,E813,F813)</f>
        <v>#NAME?</v>
      </c>
      <c r="H813" s="14" t="n">
        <f aca="false">IF(ISBLANK(Template!K816),, join("_",Template!K816:L816))</f>
        <v>0</v>
      </c>
      <c r="J813" s="14" t="n">
        <f aca="false">Template!M816</f>
        <v>0</v>
      </c>
      <c r="L813" s="14" t="e">
        <f aca="false">join(":",I813,J813,K813)</f>
        <v>#NAME?</v>
      </c>
      <c r="M813" s="14" t="n">
        <f aca="false">IF(ISBLANK(Template!O816),, join("_",Template!O816:P816))</f>
        <v>0</v>
      </c>
      <c r="O813" s="14" t="n">
        <f aca="false">Template!Q816</f>
        <v>0</v>
      </c>
    </row>
    <row r="814" customFormat="false" ht="15.75" hidden="false" customHeight="false" outlineLevel="0" collapsed="false">
      <c r="A814" s="6" t="n">
        <v>812</v>
      </c>
      <c r="B814" s="14" t="e">
        <f aca="false">join(",",G814,L814,Q814,V814,AA814,AF814,AK814)</f>
        <v>#NAME?</v>
      </c>
      <c r="C814" s="14" t="n">
        <f aca="false">IF(ISBLANK(Template!H817),, join("_",Template!H817:I817))</f>
        <v>0</v>
      </c>
      <c r="G814" s="14" t="e">
        <f aca="false">join(":",D814,E814,F814)</f>
        <v>#NAME?</v>
      </c>
      <c r="H814" s="14" t="n">
        <f aca="false">IF(ISBLANK(Template!K817),, join("_",Template!K817:L817))</f>
        <v>0</v>
      </c>
      <c r="J814" s="14" t="n">
        <f aca="false">Template!M817</f>
        <v>0</v>
      </c>
      <c r="L814" s="14" t="e">
        <f aca="false">join(":",I814,J814,K814)</f>
        <v>#NAME?</v>
      </c>
      <c r="M814" s="14" t="n">
        <f aca="false">IF(ISBLANK(Template!O817),, join("_",Template!O817:P817))</f>
        <v>0</v>
      </c>
      <c r="O814" s="14" t="n">
        <f aca="false">Template!Q817</f>
        <v>0</v>
      </c>
    </row>
    <row r="815" customFormat="false" ht="15.75" hidden="false" customHeight="false" outlineLevel="0" collapsed="false">
      <c r="A815" s="6" t="n">
        <v>813</v>
      </c>
      <c r="B815" s="14" t="e">
        <f aca="false">join(",",G815,L815,Q815,V815,AA815,AF815,AK815)</f>
        <v>#NAME?</v>
      </c>
      <c r="C815" s="14" t="n">
        <f aca="false">IF(ISBLANK(Template!H818),, join("_",Template!H818:I818))</f>
        <v>0</v>
      </c>
      <c r="G815" s="14" t="e">
        <f aca="false">join(":",D815,E815,F815)</f>
        <v>#NAME?</v>
      </c>
      <c r="H815" s="14" t="n">
        <f aca="false">IF(ISBLANK(Template!K818),, join("_",Template!K818:L818))</f>
        <v>0</v>
      </c>
      <c r="J815" s="14" t="n">
        <f aca="false">Template!M818</f>
        <v>0</v>
      </c>
      <c r="L815" s="14" t="e">
        <f aca="false">join(":",I815,J815,K815)</f>
        <v>#NAME?</v>
      </c>
      <c r="M815" s="14" t="n">
        <f aca="false">IF(ISBLANK(Template!O818),, join("_",Template!O818:P818))</f>
        <v>0</v>
      </c>
      <c r="O815" s="14" t="n">
        <f aca="false">Template!Q818</f>
        <v>0</v>
      </c>
    </row>
    <row r="816" customFormat="false" ht="15.75" hidden="false" customHeight="false" outlineLevel="0" collapsed="false">
      <c r="A816" s="6" t="n">
        <v>814</v>
      </c>
      <c r="B816" s="14" t="e">
        <f aca="false">join(",",G816,L816,Q816,V816,AA816,AF816,AK816)</f>
        <v>#NAME?</v>
      </c>
      <c r="C816" s="14" t="n">
        <f aca="false">IF(ISBLANK(Template!H819),, join("_",Template!H819:I819))</f>
        <v>0</v>
      </c>
      <c r="G816" s="14" t="e">
        <f aca="false">join(":",D816,E816,F816)</f>
        <v>#NAME?</v>
      </c>
      <c r="H816" s="14" t="n">
        <f aca="false">IF(ISBLANK(Template!K819),, join("_",Template!K819:L819))</f>
        <v>0</v>
      </c>
      <c r="J816" s="14" t="n">
        <f aca="false">Template!M819</f>
        <v>0</v>
      </c>
      <c r="L816" s="14" t="e">
        <f aca="false">join(":",I816,J816,K816)</f>
        <v>#NAME?</v>
      </c>
      <c r="M816" s="14" t="n">
        <f aca="false">IF(ISBLANK(Template!O819),, join("_",Template!O819:P819))</f>
        <v>0</v>
      </c>
      <c r="O816" s="14" t="n">
        <f aca="false">Template!Q819</f>
        <v>0</v>
      </c>
    </row>
    <row r="817" customFormat="false" ht="15.75" hidden="false" customHeight="false" outlineLevel="0" collapsed="false">
      <c r="A817" s="6" t="n">
        <v>815</v>
      </c>
      <c r="B817" s="14" t="e">
        <f aca="false">join(",",G817,L817,Q817,V817,AA817,AF817,AK817)</f>
        <v>#NAME?</v>
      </c>
      <c r="C817" s="14" t="n">
        <f aca="false">IF(ISBLANK(Template!H820),, join("_",Template!H820:I820))</f>
        <v>0</v>
      </c>
      <c r="G817" s="14" t="e">
        <f aca="false">join(":",D817,E817,F817)</f>
        <v>#NAME?</v>
      </c>
      <c r="H817" s="14" t="n">
        <f aca="false">IF(ISBLANK(Template!K820),, join("_",Template!K820:L820))</f>
        <v>0</v>
      </c>
      <c r="J817" s="14" t="n">
        <f aca="false">Template!M820</f>
        <v>0</v>
      </c>
      <c r="L817" s="14" t="e">
        <f aca="false">join(":",I817,J817,K817)</f>
        <v>#NAME?</v>
      </c>
      <c r="M817" s="14" t="n">
        <f aca="false">IF(ISBLANK(Template!O820),, join("_",Template!O820:P820))</f>
        <v>0</v>
      </c>
      <c r="O817" s="14" t="n">
        <f aca="false">Template!Q820</f>
        <v>0</v>
      </c>
    </row>
    <row r="818" customFormat="false" ht="15.75" hidden="false" customHeight="false" outlineLevel="0" collapsed="false">
      <c r="A818" s="6" t="n">
        <v>816</v>
      </c>
      <c r="B818" s="14" t="e">
        <f aca="false">join(",",G818,L818,Q818,V818,AA818,AF818,AK818)</f>
        <v>#NAME?</v>
      </c>
      <c r="C818" s="14" t="n">
        <f aca="false">IF(ISBLANK(Template!H821),, join("_",Template!H821:I821))</f>
        <v>0</v>
      </c>
      <c r="G818" s="14" t="e">
        <f aca="false">join(":",D818,E818,F818)</f>
        <v>#NAME?</v>
      </c>
      <c r="H818" s="14" t="n">
        <f aca="false">IF(ISBLANK(Template!K821),, join("_",Template!K821:L821))</f>
        <v>0</v>
      </c>
      <c r="J818" s="14" t="n">
        <f aca="false">Template!M821</f>
        <v>0</v>
      </c>
      <c r="L818" s="14" t="e">
        <f aca="false">join(":",I818,J818,K818)</f>
        <v>#NAME?</v>
      </c>
      <c r="M818" s="14" t="n">
        <f aca="false">IF(ISBLANK(Template!O821),, join("_",Template!O821:P821))</f>
        <v>0</v>
      </c>
      <c r="O818" s="14" t="n">
        <f aca="false">Template!Q821</f>
        <v>0</v>
      </c>
    </row>
    <row r="819" customFormat="false" ht="15.75" hidden="false" customHeight="false" outlineLevel="0" collapsed="false">
      <c r="A819" s="6" t="n">
        <v>817</v>
      </c>
      <c r="B819" s="14" t="e">
        <f aca="false">join(",",G819,L819,Q819,V819,AA819,AF819,AK819)</f>
        <v>#NAME?</v>
      </c>
      <c r="C819" s="14" t="n">
        <f aca="false">IF(ISBLANK(Template!H822),, join("_",Template!H822:I822))</f>
        <v>0</v>
      </c>
      <c r="G819" s="14" t="e">
        <f aca="false">join(":",D819,E819,F819)</f>
        <v>#NAME?</v>
      </c>
      <c r="H819" s="14" t="n">
        <f aca="false">IF(ISBLANK(Template!K822),, join("_",Template!K822:L822))</f>
        <v>0</v>
      </c>
      <c r="J819" s="14" t="n">
        <f aca="false">Template!M822</f>
        <v>0</v>
      </c>
      <c r="L819" s="14" t="e">
        <f aca="false">join(":",I819,J819,K819)</f>
        <v>#NAME?</v>
      </c>
      <c r="M819" s="14" t="n">
        <f aca="false">IF(ISBLANK(Template!O822),, join("_",Template!O822:P822))</f>
        <v>0</v>
      </c>
      <c r="O819" s="14" t="n">
        <f aca="false">Template!Q822</f>
        <v>0</v>
      </c>
    </row>
    <row r="820" customFormat="false" ht="15.75" hidden="false" customHeight="false" outlineLevel="0" collapsed="false">
      <c r="A820" s="6" t="n">
        <v>818</v>
      </c>
      <c r="B820" s="14" t="e">
        <f aca="false">join(",",G820,L820,Q820,V820,AA820,AF820,AK820)</f>
        <v>#NAME?</v>
      </c>
      <c r="C820" s="14" t="n">
        <f aca="false">IF(ISBLANK(Template!H823),, join("_",Template!H823:I823))</f>
        <v>0</v>
      </c>
      <c r="G820" s="14" t="e">
        <f aca="false">join(":",D820,E820,F820)</f>
        <v>#NAME?</v>
      </c>
      <c r="H820" s="14" t="n">
        <f aca="false">IF(ISBLANK(Template!K823),, join("_",Template!K823:L823))</f>
        <v>0</v>
      </c>
      <c r="J820" s="14" t="n">
        <f aca="false">Template!M823</f>
        <v>0</v>
      </c>
      <c r="L820" s="14" t="e">
        <f aca="false">join(":",I820,J820,K820)</f>
        <v>#NAME?</v>
      </c>
      <c r="M820" s="14" t="n">
        <f aca="false">IF(ISBLANK(Template!O823),, join("_",Template!O823:P823))</f>
        <v>0</v>
      </c>
      <c r="O820" s="14" t="n">
        <f aca="false">Template!Q823</f>
        <v>0</v>
      </c>
    </row>
    <row r="821" customFormat="false" ht="15.75" hidden="false" customHeight="false" outlineLevel="0" collapsed="false">
      <c r="A821" s="6" t="n">
        <v>819</v>
      </c>
      <c r="B821" s="14" t="e">
        <f aca="false">join(",",G821,L821,Q821,V821,AA821,AF821,AK821)</f>
        <v>#NAME?</v>
      </c>
      <c r="C821" s="14" t="n">
        <f aca="false">IF(ISBLANK(Template!H824),, join("_",Template!H824:I824))</f>
        <v>0</v>
      </c>
      <c r="G821" s="14" t="e">
        <f aca="false">join(":",D821,E821,F821)</f>
        <v>#NAME?</v>
      </c>
      <c r="H821" s="14" t="n">
        <f aca="false">IF(ISBLANK(Template!K824),, join("_",Template!K824:L824))</f>
        <v>0</v>
      </c>
      <c r="J821" s="14" t="n">
        <f aca="false">Template!M824</f>
        <v>0</v>
      </c>
      <c r="L821" s="14" t="e">
        <f aca="false">join(":",I821,J821,K821)</f>
        <v>#NAME?</v>
      </c>
      <c r="M821" s="14" t="n">
        <f aca="false">IF(ISBLANK(Template!O824),, join("_",Template!O824:P824))</f>
        <v>0</v>
      </c>
      <c r="O821" s="14" t="n">
        <f aca="false">Template!Q824</f>
        <v>0</v>
      </c>
    </row>
    <row r="822" customFormat="false" ht="15.75" hidden="false" customHeight="false" outlineLevel="0" collapsed="false">
      <c r="A822" s="6" t="n">
        <v>820</v>
      </c>
      <c r="B822" s="14" t="e">
        <f aca="false">join(",",G822,L822,Q822,V822,AA822,AF822,AK822)</f>
        <v>#NAME?</v>
      </c>
      <c r="C822" s="14" t="n">
        <f aca="false">IF(ISBLANK(Template!H825),, join("_",Template!H825:I825))</f>
        <v>0</v>
      </c>
      <c r="G822" s="14" t="e">
        <f aca="false">join(":",D822,E822,F822)</f>
        <v>#NAME?</v>
      </c>
      <c r="H822" s="14" t="n">
        <f aca="false">IF(ISBLANK(Template!K825),, join("_",Template!K825:L825))</f>
        <v>0</v>
      </c>
      <c r="J822" s="14" t="n">
        <f aca="false">Template!M825</f>
        <v>0</v>
      </c>
      <c r="L822" s="14" t="e">
        <f aca="false">join(":",I822,J822,K822)</f>
        <v>#NAME?</v>
      </c>
      <c r="M822" s="14" t="n">
        <f aca="false">IF(ISBLANK(Template!O825),, join("_",Template!O825:P825))</f>
        <v>0</v>
      </c>
      <c r="O822" s="14" t="n">
        <f aca="false">Template!Q825</f>
        <v>0</v>
      </c>
    </row>
    <row r="823" customFormat="false" ht="15.75" hidden="false" customHeight="false" outlineLevel="0" collapsed="false">
      <c r="A823" s="6" t="n">
        <v>821</v>
      </c>
      <c r="B823" s="14" t="e">
        <f aca="false">join(",",G823,L823,Q823,V823,AA823,AF823,AK823)</f>
        <v>#NAME?</v>
      </c>
      <c r="C823" s="14" t="n">
        <f aca="false">IF(ISBLANK(Template!H826),, join("_",Template!H826:I826))</f>
        <v>0</v>
      </c>
      <c r="G823" s="14" t="e">
        <f aca="false">join(":",D823,E823,F823)</f>
        <v>#NAME?</v>
      </c>
      <c r="H823" s="14" t="n">
        <f aca="false">IF(ISBLANK(Template!K826),, join("_",Template!K826:L826))</f>
        <v>0</v>
      </c>
      <c r="J823" s="14" t="n">
        <f aca="false">Template!M826</f>
        <v>0</v>
      </c>
      <c r="L823" s="14" t="e">
        <f aca="false">join(":",I823,J823,K823)</f>
        <v>#NAME?</v>
      </c>
      <c r="M823" s="14" t="n">
        <f aca="false">IF(ISBLANK(Template!O826),, join("_",Template!O826:P826))</f>
        <v>0</v>
      </c>
      <c r="O823" s="14" t="n">
        <f aca="false">Template!Q826</f>
        <v>0</v>
      </c>
    </row>
    <row r="824" customFormat="false" ht="15.75" hidden="false" customHeight="false" outlineLevel="0" collapsed="false">
      <c r="A824" s="6" t="n">
        <v>822</v>
      </c>
      <c r="B824" s="14" t="e">
        <f aca="false">join(",",G824,L824,Q824,V824,AA824,AF824,AK824)</f>
        <v>#NAME?</v>
      </c>
      <c r="C824" s="14" t="n">
        <f aca="false">IF(ISBLANK(Template!H827),, join("_",Template!H827:I827))</f>
        <v>0</v>
      </c>
      <c r="G824" s="14" t="e">
        <f aca="false">join(":",D824,E824,F824)</f>
        <v>#NAME?</v>
      </c>
      <c r="H824" s="14" t="n">
        <f aca="false">IF(ISBLANK(Template!K827),, join("_",Template!K827:L827))</f>
        <v>0</v>
      </c>
      <c r="J824" s="14" t="n">
        <f aca="false">Template!M827</f>
        <v>0</v>
      </c>
      <c r="L824" s="14" t="e">
        <f aca="false">join(":",I824,J824,K824)</f>
        <v>#NAME?</v>
      </c>
      <c r="M824" s="14" t="n">
        <f aca="false">IF(ISBLANK(Template!O827),, join("_",Template!O827:P827))</f>
        <v>0</v>
      </c>
      <c r="O824" s="14" t="n">
        <f aca="false">Template!Q827</f>
        <v>0</v>
      </c>
    </row>
    <row r="825" customFormat="false" ht="15.75" hidden="false" customHeight="false" outlineLevel="0" collapsed="false">
      <c r="A825" s="6" t="n">
        <v>823</v>
      </c>
      <c r="B825" s="14" t="e">
        <f aca="false">join(",",G825,L825,Q825,V825,AA825,AF825,AK825)</f>
        <v>#NAME?</v>
      </c>
      <c r="C825" s="14" t="n">
        <f aca="false">IF(ISBLANK(Template!H828),, join("_",Template!H828:I828))</f>
        <v>0</v>
      </c>
      <c r="G825" s="14" t="e">
        <f aca="false">join(":",D825,E825,F825)</f>
        <v>#NAME?</v>
      </c>
      <c r="H825" s="14" t="n">
        <f aca="false">IF(ISBLANK(Template!K828),, join("_",Template!K828:L828))</f>
        <v>0</v>
      </c>
      <c r="J825" s="14" t="n">
        <f aca="false">Template!M828</f>
        <v>0</v>
      </c>
      <c r="L825" s="14" t="e">
        <f aca="false">join(":",I825,J825,K825)</f>
        <v>#NAME?</v>
      </c>
      <c r="M825" s="14" t="n">
        <f aca="false">IF(ISBLANK(Template!O828),, join("_",Template!O828:P828))</f>
        <v>0</v>
      </c>
      <c r="O825" s="14" t="n">
        <f aca="false">Template!Q828</f>
        <v>0</v>
      </c>
    </row>
    <row r="826" customFormat="false" ht="15.75" hidden="false" customHeight="false" outlineLevel="0" collapsed="false">
      <c r="A826" s="6" t="n">
        <v>824</v>
      </c>
      <c r="B826" s="14" t="e">
        <f aca="false">join(",",G826,L826,Q826,V826,AA826,AF826,AK826)</f>
        <v>#NAME?</v>
      </c>
      <c r="C826" s="14" t="n">
        <f aca="false">IF(ISBLANK(Template!H829),, join("_",Template!H829:I829))</f>
        <v>0</v>
      </c>
      <c r="G826" s="14" t="e">
        <f aca="false">join(":",D826,E826,F826)</f>
        <v>#NAME?</v>
      </c>
      <c r="H826" s="14" t="n">
        <f aca="false">IF(ISBLANK(Template!K829),, join("_",Template!K829:L829))</f>
        <v>0</v>
      </c>
      <c r="J826" s="14" t="n">
        <f aca="false">Template!M829</f>
        <v>0</v>
      </c>
      <c r="L826" s="14" t="e">
        <f aca="false">join(":",I826,J826,K826)</f>
        <v>#NAME?</v>
      </c>
      <c r="M826" s="14" t="n">
        <f aca="false">IF(ISBLANK(Template!O829),, join("_",Template!O829:P829))</f>
        <v>0</v>
      </c>
      <c r="O826" s="14" t="n">
        <f aca="false">Template!Q829</f>
        <v>0</v>
      </c>
    </row>
    <row r="827" customFormat="false" ht="15.75" hidden="false" customHeight="false" outlineLevel="0" collapsed="false">
      <c r="A827" s="6" t="n">
        <v>825</v>
      </c>
      <c r="B827" s="14" t="e">
        <f aca="false">join(",",G827,L827,Q827,V827,AA827,AF827,AK827)</f>
        <v>#NAME?</v>
      </c>
      <c r="C827" s="14" t="n">
        <f aca="false">IF(ISBLANK(Template!H830),, join("_",Template!H830:I830))</f>
        <v>0</v>
      </c>
      <c r="G827" s="14" t="e">
        <f aca="false">join(":",D827,E827,F827)</f>
        <v>#NAME?</v>
      </c>
      <c r="H827" s="14" t="n">
        <f aca="false">IF(ISBLANK(Template!K830),, join("_",Template!K830:L830))</f>
        <v>0</v>
      </c>
      <c r="J827" s="14" t="n">
        <f aca="false">Template!M830</f>
        <v>0</v>
      </c>
      <c r="L827" s="14" t="e">
        <f aca="false">join(":",I827,J827,K827)</f>
        <v>#NAME?</v>
      </c>
      <c r="M827" s="14" t="n">
        <f aca="false">IF(ISBLANK(Template!O830),, join("_",Template!O830:P830))</f>
        <v>0</v>
      </c>
      <c r="O827" s="14" t="n">
        <f aca="false">Template!Q830</f>
        <v>0</v>
      </c>
    </row>
    <row r="828" customFormat="false" ht="15.75" hidden="false" customHeight="false" outlineLevel="0" collapsed="false">
      <c r="A828" s="6" t="n">
        <v>826</v>
      </c>
      <c r="B828" s="14" t="e">
        <f aca="false">join(",",G828,L828,Q828,V828,AA828,AF828,AK828)</f>
        <v>#NAME?</v>
      </c>
      <c r="C828" s="14" t="n">
        <f aca="false">IF(ISBLANK(Template!H831),, join("_",Template!H831:I831))</f>
        <v>0</v>
      </c>
      <c r="G828" s="14" t="e">
        <f aca="false">join(":",D828,E828,F828)</f>
        <v>#NAME?</v>
      </c>
      <c r="H828" s="14" t="n">
        <f aca="false">IF(ISBLANK(Template!K831),, join("_",Template!K831:L831))</f>
        <v>0</v>
      </c>
      <c r="J828" s="14" t="n">
        <f aca="false">Template!M831</f>
        <v>0</v>
      </c>
      <c r="L828" s="14" t="e">
        <f aca="false">join(":",I828,J828,K828)</f>
        <v>#NAME?</v>
      </c>
      <c r="M828" s="14" t="n">
        <f aca="false">IF(ISBLANK(Template!O831),, join("_",Template!O831:P831))</f>
        <v>0</v>
      </c>
      <c r="O828" s="14" t="n">
        <f aca="false">Template!Q831</f>
        <v>0</v>
      </c>
    </row>
    <row r="829" customFormat="false" ht="15.75" hidden="false" customHeight="false" outlineLevel="0" collapsed="false">
      <c r="A829" s="6" t="n">
        <v>827</v>
      </c>
      <c r="B829" s="14" t="e">
        <f aca="false">join(",",G829,L829,Q829,V829,AA829,AF829,AK829)</f>
        <v>#NAME?</v>
      </c>
      <c r="C829" s="14" t="n">
        <f aca="false">IF(ISBLANK(Template!H832),, join("_",Template!H832:I832))</f>
        <v>0</v>
      </c>
      <c r="G829" s="14" t="e">
        <f aca="false">join(":",D829,E829,F829)</f>
        <v>#NAME?</v>
      </c>
      <c r="H829" s="14" t="n">
        <f aca="false">IF(ISBLANK(Template!K832),, join("_",Template!K832:L832))</f>
        <v>0</v>
      </c>
      <c r="J829" s="14" t="n">
        <f aca="false">Template!M832</f>
        <v>0</v>
      </c>
      <c r="L829" s="14" t="e">
        <f aca="false">join(":",I829,J829,K829)</f>
        <v>#NAME?</v>
      </c>
      <c r="M829" s="14" t="n">
        <f aca="false">IF(ISBLANK(Template!O832),, join("_",Template!O832:P832))</f>
        <v>0</v>
      </c>
      <c r="O829" s="14" t="n">
        <f aca="false">Template!Q832</f>
        <v>0</v>
      </c>
    </row>
    <row r="830" customFormat="false" ht="15.75" hidden="false" customHeight="false" outlineLevel="0" collapsed="false">
      <c r="A830" s="6" t="n">
        <v>828</v>
      </c>
      <c r="B830" s="14" t="e">
        <f aca="false">join(",",G830,L830,Q830,V830,AA830,AF830,AK830)</f>
        <v>#NAME?</v>
      </c>
      <c r="C830" s="14" t="n">
        <f aca="false">IF(ISBLANK(Template!H833),, join("_",Template!H833:I833))</f>
        <v>0</v>
      </c>
      <c r="G830" s="14" t="e">
        <f aca="false">join(":",D830,E830,F830)</f>
        <v>#NAME?</v>
      </c>
      <c r="H830" s="14" t="n">
        <f aca="false">IF(ISBLANK(Template!K833),, join("_",Template!K833:L833))</f>
        <v>0</v>
      </c>
      <c r="J830" s="14" t="n">
        <f aca="false">Template!M833</f>
        <v>0</v>
      </c>
      <c r="L830" s="14" t="e">
        <f aca="false">join(":",I830,J830,K830)</f>
        <v>#NAME?</v>
      </c>
      <c r="M830" s="14" t="n">
        <f aca="false">IF(ISBLANK(Template!O833),, join("_",Template!O833:P833))</f>
        <v>0</v>
      </c>
      <c r="O830" s="14" t="n">
        <f aca="false">Template!Q833</f>
        <v>0</v>
      </c>
    </row>
    <row r="831" customFormat="false" ht="15.75" hidden="false" customHeight="false" outlineLevel="0" collapsed="false">
      <c r="A831" s="6" t="n">
        <v>829</v>
      </c>
      <c r="B831" s="14" t="e">
        <f aca="false">join(",",G831,L831,Q831,V831,AA831,AF831,AK831)</f>
        <v>#NAME?</v>
      </c>
      <c r="C831" s="14" t="n">
        <f aca="false">IF(ISBLANK(Template!H834),, join("_",Template!H834:I834))</f>
        <v>0</v>
      </c>
      <c r="G831" s="14" t="e">
        <f aca="false">join(":",D831,E831,F831)</f>
        <v>#NAME?</v>
      </c>
      <c r="H831" s="14" t="n">
        <f aca="false">IF(ISBLANK(Template!K834),, join("_",Template!K834:L834))</f>
        <v>0</v>
      </c>
      <c r="J831" s="14" t="n">
        <f aca="false">Template!M834</f>
        <v>0</v>
      </c>
      <c r="L831" s="14" t="e">
        <f aca="false">join(":",I831,J831,K831)</f>
        <v>#NAME?</v>
      </c>
      <c r="M831" s="14" t="n">
        <f aca="false">IF(ISBLANK(Template!O834),, join("_",Template!O834:P834))</f>
        <v>0</v>
      </c>
      <c r="O831" s="14" t="n">
        <f aca="false">Template!Q834</f>
        <v>0</v>
      </c>
    </row>
    <row r="832" customFormat="false" ht="15.75" hidden="false" customHeight="false" outlineLevel="0" collapsed="false">
      <c r="A832" s="6" t="n">
        <v>830</v>
      </c>
      <c r="B832" s="14" t="e">
        <f aca="false">join(",",G832,L832,Q832,V832,AA832,AF832,AK832)</f>
        <v>#NAME?</v>
      </c>
      <c r="C832" s="14" t="n">
        <f aca="false">IF(ISBLANK(Template!H835),, join("_",Template!H835:I835))</f>
        <v>0</v>
      </c>
      <c r="G832" s="14" t="e">
        <f aca="false">join(":",D832,E832,F832)</f>
        <v>#NAME?</v>
      </c>
      <c r="H832" s="14" t="n">
        <f aca="false">IF(ISBLANK(Template!K835),, join("_",Template!K835:L835))</f>
        <v>0</v>
      </c>
      <c r="J832" s="14" t="n">
        <f aca="false">Template!M835</f>
        <v>0</v>
      </c>
      <c r="L832" s="14" t="e">
        <f aca="false">join(":",I832,J832,K832)</f>
        <v>#NAME?</v>
      </c>
      <c r="M832" s="14" t="n">
        <f aca="false">IF(ISBLANK(Template!O835),, join("_",Template!O835:P835))</f>
        <v>0</v>
      </c>
      <c r="O832" s="14" t="n">
        <f aca="false">Template!Q835</f>
        <v>0</v>
      </c>
    </row>
    <row r="833" customFormat="false" ht="15.75" hidden="false" customHeight="false" outlineLevel="0" collapsed="false">
      <c r="A833" s="6" t="n">
        <v>831</v>
      </c>
      <c r="B833" s="14" t="e">
        <f aca="false">join(",",G833,L833,Q833,V833,AA833,AF833,AK833)</f>
        <v>#NAME?</v>
      </c>
      <c r="C833" s="14" t="n">
        <f aca="false">IF(ISBLANK(Template!H836),, join("_",Template!H836:I836))</f>
        <v>0</v>
      </c>
      <c r="G833" s="14" t="e">
        <f aca="false">join(":",D833,E833,F833)</f>
        <v>#NAME?</v>
      </c>
      <c r="H833" s="14" t="n">
        <f aca="false">IF(ISBLANK(Template!K836),, join("_",Template!K836:L836))</f>
        <v>0</v>
      </c>
      <c r="J833" s="14" t="n">
        <f aca="false">Template!M836</f>
        <v>0</v>
      </c>
      <c r="L833" s="14" t="e">
        <f aca="false">join(":",I833,J833,K833)</f>
        <v>#NAME?</v>
      </c>
      <c r="M833" s="14" t="n">
        <f aca="false">IF(ISBLANK(Template!O836),, join("_",Template!O836:P836))</f>
        <v>0</v>
      </c>
      <c r="O833" s="14" t="n">
        <f aca="false">Template!Q836</f>
        <v>0</v>
      </c>
    </row>
    <row r="834" customFormat="false" ht="15.75" hidden="false" customHeight="false" outlineLevel="0" collapsed="false">
      <c r="A834" s="6" t="n">
        <v>832</v>
      </c>
      <c r="B834" s="14" t="e">
        <f aca="false">join(",",G834,L834,Q834,V834,AA834,AF834,AK834)</f>
        <v>#NAME?</v>
      </c>
      <c r="C834" s="14" t="n">
        <f aca="false">IF(ISBLANK(Template!H837),, join("_",Template!H837:I837))</f>
        <v>0</v>
      </c>
      <c r="G834" s="14" t="e">
        <f aca="false">join(":",D834,E834,F834)</f>
        <v>#NAME?</v>
      </c>
      <c r="H834" s="14" t="n">
        <f aca="false">IF(ISBLANK(Template!K837),, join("_",Template!K837:L837))</f>
        <v>0</v>
      </c>
      <c r="J834" s="14" t="n">
        <f aca="false">Template!M837</f>
        <v>0</v>
      </c>
      <c r="L834" s="14" t="e">
        <f aca="false">join(":",I834,J834,K834)</f>
        <v>#NAME?</v>
      </c>
      <c r="M834" s="14" t="n">
        <f aca="false">IF(ISBLANK(Template!O837),, join("_",Template!O837:P837))</f>
        <v>0</v>
      </c>
      <c r="O834" s="14" t="n">
        <f aca="false">Template!Q837</f>
        <v>0</v>
      </c>
    </row>
    <row r="835" customFormat="false" ht="15.75" hidden="false" customHeight="false" outlineLevel="0" collapsed="false">
      <c r="A835" s="6" t="n">
        <v>833</v>
      </c>
      <c r="B835" s="14" t="e">
        <f aca="false">join(",",G835,L835,Q835,V835,AA835,AF835,AK835)</f>
        <v>#NAME?</v>
      </c>
      <c r="C835" s="14" t="n">
        <f aca="false">IF(ISBLANK(Template!H838),, join("_",Template!H838:I838))</f>
        <v>0</v>
      </c>
      <c r="G835" s="14" t="e">
        <f aca="false">join(":",D835,E835,F835)</f>
        <v>#NAME?</v>
      </c>
      <c r="H835" s="14" t="n">
        <f aca="false">IF(ISBLANK(Template!K838),, join("_",Template!K838:L838))</f>
        <v>0</v>
      </c>
      <c r="J835" s="14" t="n">
        <f aca="false">Template!M838</f>
        <v>0</v>
      </c>
      <c r="L835" s="14" t="e">
        <f aca="false">join(":",I835,J835,K835)</f>
        <v>#NAME?</v>
      </c>
      <c r="M835" s="14" t="n">
        <f aca="false">IF(ISBLANK(Template!O838),, join("_",Template!O838:P838))</f>
        <v>0</v>
      </c>
      <c r="O835" s="14" t="n">
        <f aca="false">Template!Q838</f>
        <v>0</v>
      </c>
    </row>
    <row r="836" customFormat="false" ht="15.75" hidden="false" customHeight="false" outlineLevel="0" collapsed="false">
      <c r="A836" s="6" t="n">
        <v>834</v>
      </c>
      <c r="B836" s="14" t="e">
        <f aca="false">join(",",G836,L836,Q836,V836,AA836,AF836,AK836)</f>
        <v>#NAME?</v>
      </c>
      <c r="C836" s="14" t="n">
        <f aca="false">IF(ISBLANK(Template!H839),, join("_",Template!H839:I839))</f>
        <v>0</v>
      </c>
      <c r="G836" s="14" t="e">
        <f aca="false">join(":",D836,E836,F836)</f>
        <v>#NAME?</v>
      </c>
      <c r="H836" s="14" t="n">
        <f aca="false">IF(ISBLANK(Template!K839),, join("_",Template!K839:L839))</f>
        <v>0</v>
      </c>
      <c r="J836" s="14" t="n">
        <f aca="false">Template!M839</f>
        <v>0</v>
      </c>
      <c r="L836" s="14" t="e">
        <f aca="false">join(":",I836,J836,K836)</f>
        <v>#NAME?</v>
      </c>
      <c r="M836" s="14" t="n">
        <f aca="false">IF(ISBLANK(Template!O839),, join("_",Template!O839:P839))</f>
        <v>0</v>
      </c>
      <c r="O836" s="14" t="n">
        <f aca="false">Template!Q839</f>
        <v>0</v>
      </c>
    </row>
    <row r="837" customFormat="false" ht="15.75" hidden="false" customHeight="false" outlineLevel="0" collapsed="false">
      <c r="A837" s="6" t="n">
        <v>835</v>
      </c>
      <c r="B837" s="14" t="e">
        <f aca="false">join(",",G837,L837,Q837,V837,AA837,AF837,AK837)</f>
        <v>#NAME?</v>
      </c>
      <c r="C837" s="14" t="n">
        <f aca="false">IF(ISBLANK(Template!H840),, join("_",Template!H840:I840))</f>
        <v>0</v>
      </c>
      <c r="G837" s="14" t="e">
        <f aca="false">join(":",D837,E837,F837)</f>
        <v>#NAME?</v>
      </c>
      <c r="H837" s="14" t="n">
        <f aca="false">IF(ISBLANK(Template!K840),, join("_",Template!K840:L840))</f>
        <v>0</v>
      </c>
      <c r="J837" s="14" t="n">
        <f aca="false">Template!M840</f>
        <v>0</v>
      </c>
      <c r="L837" s="14" t="e">
        <f aca="false">join(":",I837,J837,K837)</f>
        <v>#NAME?</v>
      </c>
      <c r="M837" s="14" t="n">
        <f aca="false">IF(ISBLANK(Template!O840),, join("_",Template!O840:P840))</f>
        <v>0</v>
      </c>
      <c r="O837" s="14" t="n">
        <f aca="false">Template!Q840</f>
        <v>0</v>
      </c>
    </row>
    <row r="838" customFormat="false" ht="15.75" hidden="false" customHeight="false" outlineLevel="0" collapsed="false">
      <c r="A838" s="6" t="n">
        <v>836</v>
      </c>
      <c r="B838" s="14" t="e">
        <f aca="false">join(",",G838,L838,Q838,V838,AA838,AF838,AK838)</f>
        <v>#NAME?</v>
      </c>
      <c r="C838" s="14" t="n">
        <f aca="false">IF(ISBLANK(Template!H841),, join("_",Template!H841:I841))</f>
        <v>0</v>
      </c>
      <c r="G838" s="14" t="e">
        <f aca="false">join(":",D838,E838,F838)</f>
        <v>#NAME?</v>
      </c>
      <c r="H838" s="14" t="n">
        <f aca="false">IF(ISBLANK(Template!K841),, join("_",Template!K841:L841))</f>
        <v>0</v>
      </c>
      <c r="J838" s="14" t="n">
        <f aca="false">Template!M841</f>
        <v>0</v>
      </c>
      <c r="L838" s="14" t="e">
        <f aca="false">join(":",I838,J838,K838)</f>
        <v>#NAME?</v>
      </c>
      <c r="M838" s="14" t="n">
        <f aca="false">IF(ISBLANK(Template!O841),, join("_",Template!O841:P841))</f>
        <v>0</v>
      </c>
      <c r="O838" s="14" t="n">
        <f aca="false">Template!Q841</f>
        <v>0</v>
      </c>
    </row>
    <row r="839" customFormat="false" ht="15.75" hidden="false" customHeight="false" outlineLevel="0" collapsed="false">
      <c r="A839" s="6" t="n">
        <v>837</v>
      </c>
      <c r="B839" s="14" t="e">
        <f aca="false">join(",",G839,L839,Q839,V839,AA839,AF839,AK839)</f>
        <v>#NAME?</v>
      </c>
      <c r="C839" s="14" t="n">
        <f aca="false">IF(ISBLANK(Template!H842),, join("_",Template!H842:I842))</f>
        <v>0</v>
      </c>
      <c r="G839" s="14" t="e">
        <f aca="false">join(":",D839,E839,F839)</f>
        <v>#NAME?</v>
      </c>
      <c r="H839" s="14" t="n">
        <f aca="false">IF(ISBLANK(Template!K842),, join("_",Template!K842:L842))</f>
        <v>0</v>
      </c>
      <c r="J839" s="14" t="n">
        <f aca="false">Template!M842</f>
        <v>0</v>
      </c>
      <c r="L839" s="14" t="e">
        <f aca="false">join(":",I839,J839,K839)</f>
        <v>#NAME?</v>
      </c>
      <c r="M839" s="14" t="n">
        <f aca="false">IF(ISBLANK(Template!O842),, join("_",Template!O842:P842))</f>
        <v>0</v>
      </c>
      <c r="O839" s="14" t="n">
        <f aca="false">Template!Q842</f>
        <v>0</v>
      </c>
    </row>
    <row r="840" customFormat="false" ht="15.75" hidden="false" customHeight="false" outlineLevel="0" collapsed="false">
      <c r="A840" s="6" t="n">
        <v>838</v>
      </c>
      <c r="B840" s="14" t="e">
        <f aca="false">join(",",G840,L840,Q840,V840,AA840,AF840,AK840)</f>
        <v>#NAME?</v>
      </c>
      <c r="C840" s="14" t="n">
        <f aca="false">IF(ISBLANK(Template!H843),, join("_",Template!H843:I843))</f>
        <v>0</v>
      </c>
      <c r="G840" s="14" t="e">
        <f aca="false">join(":",D840,E840,F840)</f>
        <v>#NAME?</v>
      </c>
      <c r="H840" s="14" t="n">
        <f aca="false">IF(ISBLANK(Template!K843),, join("_",Template!K843:L843))</f>
        <v>0</v>
      </c>
      <c r="J840" s="14" t="n">
        <f aca="false">Template!M843</f>
        <v>0</v>
      </c>
      <c r="L840" s="14" t="e">
        <f aca="false">join(":",I840,J840,K840)</f>
        <v>#NAME?</v>
      </c>
      <c r="M840" s="14" t="n">
        <f aca="false">IF(ISBLANK(Template!O843),, join("_",Template!O843:P843))</f>
        <v>0</v>
      </c>
      <c r="O840" s="14" t="n">
        <f aca="false">Template!Q843</f>
        <v>0</v>
      </c>
    </row>
    <row r="841" customFormat="false" ht="15.75" hidden="false" customHeight="false" outlineLevel="0" collapsed="false">
      <c r="A841" s="6" t="n">
        <v>839</v>
      </c>
      <c r="B841" s="14" t="e">
        <f aca="false">join(",",G841,L841,Q841,V841,AA841,AF841,AK841)</f>
        <v>#NAME?</v>
      </c>
      <c r="C841" s="14" t="n">
        <f aca="false">IF(ISBLANK(Template!H844),, join("_",Template!H844:I844))</f>
        <v>0</v>
      </c>
      <c r="G841" s="14" t="e">
        <f aca="false">join(":",D841,E841,F841)</f>
        <v>#NAME?</v>
      </c>
      <c r="H841" s="14" t="n">
        <f aca="false">IF(ISBLANK(Template!K844),, join("_",Template!K844:L844))</f>
        <v>0</v>
      </c>
      <c r="J841" s="14" t="n">
        <f aca="false">Template!M844</f>
        <v>0</v>
      </c>
      <c r="L841" s="14" t="e">
        <f aca="false">join(":",I841,J841,K841)</f>
        <v>#NAME?</v>
      </c>
      <c r="M841" s="14" t="n">
        <f aca="false">IF(ISBLANK(Template!O844),, join("_",Template!O844:P844))</f>
        <v>0</v>
      </c>
      <c r="O841" s="14" t="n">
        <f aca="false">Template!Q844</f>
        <v>0</v>
      </c>
    </row>
    <row r="842" customFormat="false" ht="15.75" hidden="false" customHeight="false" outlineLevel="0" collapsed="false">
      <c r="A842" s="6" t="n">
        <v>840</v>
      </c>
      <c r="B842" s="14" t="e">
        <f aca="false">join(",",G842,L842,Q842,V842,AA842,AF842,AK842)</f>
        <v>#NAME?</v>
      </c>
      <c r="C842" s="14" t="n">
        <f aca="false">IF(ISBLANK(Template!H845),, join("_",Template!H845:I845))</f>
        <v>0</v>
      </c>
      <c r="G842" s="14" t="e">
        <f aca="false">join(":",D842,E842,F842)</f>
        <v>#NAME?</v>
      </c>
      <c r="H842" s="14" t="n">
        <f aca="false">IF(ISBLANK(Template!K845),, join("_",Template!K845:L845))</f>
        <v>0</v>
      </c>
      <c r="J842" s="14" t="n">
        <f aca="false">Template!M845</f>
        <v>0</v>
      </c>
      <c r="L842" s="14" t="e">
        <f aca="false">join(":",I842,J842,K842)</f>
        <v>#NAME?</v>
      </c>
      <c r="M842" s="14" t="n">
        <f aca="false">IF(ISBLANK(Template!O845),, join("_",Template!O845:P845))</f>
        <v>0</v>
      </c>
      <c r="O842" s="14" t="n">
        <f aca="false">Template!Q845</f>
        <v>0</v>
      </c>
    </row>
    <row r="843" customFormat="false" ht="15.75" hidden="false" customHeight="false" outlineLevel="0" collapsed="false">
      <c r="A843" s="6" t="n">
        <v>841</v>
      </c>
      <c r="B843" s="14" t="e">
        <f aca="false">join(",",G843,L843,Q843,V843,AA843,AF843,AK843)</f>
        <v>#NAME?</v>
      </c>
      <c r="C843" s="14" t="n">
        <f aca="false">IF(ISBLANK(Template!H846),, join("_",Template!H846:I846))</f>
        <v>0</v>
      </c>
      <c r="G843" s="14" t="e">
        <f aca="false">join(":",D843,E843,F843)</f>
        <v>#NAME?</v>
      </c>
      <c r="H843" s="14" t="n">
        <f aca="false">IF(ISBLANK(Template!K846),, join("_",Template!K846:L846))</f>
        <v>0</v>
      </c>
      <c r="J843" s="14" t="n">
        <f aca="false">Template!M846</f>
        <v>0</v>
      </c>
      <c r="L843" s="14" t="e">
        <f aca="false">join(":",I843,J843,K843)</f>
        <v>#NAME?</v>
      </c>
      <c r="M843" s="14" t="n">
        <f aca="false">IF(ISBLANK(Template!O846),, join("_",Template!O846:P846))</f>
        <v>0</v>
      </c>
      <c r="O843" s="14" t="n">
        <f aca="false">Template!Q846</f>
        <v>0</v>
      </c>
    </row>
    <row r="844" customFormat="false" ht="15.75" hidden="false" customHeight="false" outlineLevel="0" collapsed="false">
      <c r="A844" s="6" t="n">
        <v>842</v>
      </c>
      <c r="B844" s="14" t="e">
        <f aca="false">join(",",G844,L844,Q844,V844,AA844,AF844,AK844)</f>
        <v>#NAME?</v>
      </c>
      <c r="C844" s="14" t="n">
        <f aca="false">IF(ISBLANK(Template!H847),, join("_",Template!H847:I847))</f>
        <v>0</v>
      </c>
      <c r="G844" s="14" t="e">
        <f aca="false">join(":",D844,E844,F844)</f>
        <v>#NAME?</v>
      </c>
      <c r="H844" s="14" t="n">
        <f aca="false">IF(ISBLANK(Template!K847),, join("_",Template!K847:L847))</f>
        <v>0</v>
      </c>
      <c r="J844" s="14" t="n">
        <f aca="false">Template!M847</f>
        <v>0</v>
      </c>
      <c r="L844" s="14" t="e">
        <f aca="false">join(":",I844,J844,K844)</f>
        <v>#NAME?</v>
      </c>
      <c r="M844" s="14" t="n">
        <f aca="false">IF(ISBLANK(Template!O847),, join("_",Template!O847:P847))</f>
        <v>0</v>
      </c>
      <c r="O844" s="14" t="n">
        <f aca="false">Template!Q847</f>
        <v>0</v>
      </c>
    </row>
    <row r="845" customFormat="false" ht="15.75" hidden="false" customHeight="false" outlineLevel="0" collapsed="false">
      <c r="A845" s="6" t="n">
        <v>843</v>
      </c>
      <c r="B845" s="14" t="e">
        <f aca="false">join(",",G845,L845,Q845,V845,AA845,AF845,AK845)</f>
        <v>#NAME?</v>
      </c>
      <c r="C845" s="14" t="n">
        <f aca="false">IF(ISBLANK(Template!H848),, join("_",Template!H848:I848))</f>
        <v>0</v>
      </c>
      <c r="G845" s="14" t="e">
        <f aca="false">join(":",D845,E845,F845)</f>
        <v>#NAME?</v>
      </c>
      <c r="H845" s="14" t="n">
        <f aca="false">IF(ISBLANK(Template!K848),, join("_",Template!K848:L848))</f>
        <v>0</v>
      </c>
      <c r="J845" s="14" t="n">
        <f aca="false">Template!M848</f>
        <v>0</v>
      </c>
      <c r="L845" s="14" t="e">
        <f aca="false">join(":",I845,J845,K845)</f>
        <v>#NAME?</v>
      </c>
      <c r="M845" s="14" t="n">
        <f aca="false">IF(ISBLANK(Template!O848),, join("_",Template!O848:P848))</f>
        <v>0</v>
      </c>
      <c r="O845" s="14" t="n">
        <f aca="false">Template!Q848</f>
        <v>0</v>
      </c>
    </row>
    <row r="846" customFormat="false" ht="15.75" hidden="false" customHeight="false" outlineLevel="0" collapsed="false">
      <c r="A846" s="6" t="n">
        <v>844</v>
      </c>
      <c r="B846" s="14" t="e">
        <f aca="false">join(",",G846,L846,Q846,V846,AA846,AF846,AK846)</f>
        <v>#NAME?</v>
      </c>
      <c r="C846" s="14" t="n">
        <f aca="false">IF(ISBLANK(Template!H849),, join("_",Template!H849:I849))</f>
        <v>0</v>
      </c>
      <c r="G846" s="14" t="e">
        <f aca="false">join(":",D846,E846,F846)</f>
        <v>#NAME?</v>
      </c>
      <c r="H846" s="14" t="n">
        <f aca="false">IF(ISBLANK(Template!K849),, join("_",Template!K849:L849))</f>
        <v>0</v>
      </c>
      <c r="J846" s="14" t="n">
        <f aca="false">Template!M849</f>
        <v>0</v>
      </c>
      <c r="L846" s="14" t="e">
        <f aca="false">join(":",I846,J846,K846)</f>
        <v>#NAME?</v>
      </c>
      <c r="M846" s="14" t="n">
        <f aca="false">IF(ISBLANK(Template!O849),, join("_",Template!O849:P849))</f>
        <v>0</v>
      </c>
      <c r="O846" s="14" t="n">
        <f aca="false">Template!Q849</f>
        <v>0</v>
      </c>
    </row>
    <row r="847" customFormat="false" ht="15.75" hidden="false" customHeight="false" outlineLevel="0" collapsed="false">
      <c r="A847" s="6" t="n">
        <v>845</v>
      </c>
      <c r="B847" s="14" t="e">
        <f aca="false">join(",",G847,L847,Q847,V847,AA847,AF847,AK847)</f>
        <v>#NAME?</v>
      </c>
      <c r="C847" s="14" t="n">
        <f aca="false">IF(ISBLANK(Template!H850),, join("_",Template!H850:I850))</f>
        <v>0</v>
      </c>
      <c r="G847" s="14" t="e">
        <f aca="false">join(":",D847,E847,F847)</f>
        <v>#NAME?</v>
      </c>
      <c r="H847" s="14" t="n">
        <f aca="false">IF(ISBLANK(Template!K850),, join("_",Template!K850:L850))</f>
        <v>0</v>
      </c>
      <c r="J847" s="14" t="n">
        <f aca="false">Template!M850</f>
        <v>0</v>
      </c>
      <c r="L847" s="14" t="e">
        <f aca="false">join(":",I847,J847,K847)</f>
        <v>#NAME?</v>
      </c>
      <c r="M847" s="14" t="n">
        <f aca="false">IF(ISBLANK(Template!O850),, join("_",Template!O850:P850))</f>
        <v>0</v>
      </c>
      <c r="O847" s="14" t="n">
        <f aca="false">Template!Q850</f>
        <v>0</v>
      </c>
    </row>
    <row r="848" customFormat="false" ht="15.75" hidden="false" customHeight="false" outlineLevel="0" collapsed="false">
      <c r="A848" s="6" t="n">
        <v>846</v>
      </c>
      <c r="B848" s="14" t="e">
        <f aca="false">join(",",G848,L848,Q848,V848,AA848,AF848,AK848)</f>
        <v>#NAME?</v>
      </c>
      <c r="C848" s="14" t="n">
        <f aca="false">IF(ISBLANK(Template!H851),, join("_",Template!H851:I851))</f>
        <v>0</v>
      </c>
      <c r="G848" s="14" t="e">
        <f aca="false">join(":",D848,E848,F848)</f>
        <v>#NAME?</v>
      </c>
      <c r="H848" s="14" t="n">
        <f aca="false">IF(ISBLANK(Template!K851),, join("_",Template!K851:L851))</f>
        <v>0</v>
      </c>
      <c r="J848" s="14" t="n">
        <f aca="false">Template!M851</f>
        <v>0</v>
      </c>
      <c r="L848" s="14" t="e">
        <f aca="false">join(":",I848,J848,K848)</f>
        <v>#NAME?</v>
      </c>
      <c r="M848" s="14" t="n">
        <f aca="false">IF(ISBLANK(Template!O851),, join("_",Template!O851:P851))</f>
        <v>0</v>
      </c>
      <c r="O848" s="14" t="n">
        <f aca="false">Template!Q851</f>
        <v>0</v>
      </c>
    </row>
    <row r="849" customFormat="false" ht="15.75" hidden="false" customHeight="false" outlineLevel="0" collapsed="false">
      <c r="A849" s="6" t="n">
        <v>847</v>
      </c>
      <c r="B849" s="14" t="e">
        <f aca="false">join(",",G849,L849,Q849,V849,AA849,AF849,AK849)</f>
        <v>#NAME?</v>
      </c>
      <c r="C849" s="14" t="n">
        <f aca="false">IF(ISBLANK(Template!H852),, join("_",Template!H852:I852))</f>
        <v>0</v>
      </c>
      <c r="G849" s="14" t="e">
        <f aca="false">join(":",D849,E849,F849)</f>
        <v>#NAME?</v>
      </c>
      <c r="H849" s="14" t="n">
        <f aca="false">IF(ISBLANK(Template!K852),, join("_",Template!K852:L852))</f>
        <v>0</v>
      </c>
      <c r="J849" s="14" t="n">
        <f aca="false">Template!M852</f>
        <v>0</v>
      </c>
      <c r="L849" s="14" t="e">
        <f aca="false">join(":",I849,J849,K849)</f>
        <v>#NAME?</v>
      </c>
      <c r="M849" s="14" t="n">
        <f aca="false">IF(ISBLANK(Template!O852),, join("_",Template!O852:P852))</f>
        <v>0</v>
      </c>
      <c r="O849" s="14" t="n">
        <f aca="false">Template!Q852</f>
        <v>0</v>
      </c>
    </row>
    <row r="850" customFormat="false" ht="15.75" hidden="false" customHeight="false" outlineLevel="0" collapsed="false">
      <c r="A850" s="6" t="n">
        <v>848</v>
      </c>
      <c r="B850" s="14" t="e">
        <f aca="false">join(",",G850,L850,Q850,V850,AA850,AF850,AK850)</f>
        <v>#NAME?</v>
      </c>
      <c r="C850" s="14" t="n">
        <f aca="false">IF(ISBLANK(Template!H853),, join("_",Template!H853:I853))</f>
        <v>0</v>
      </c>
      <c r="G850" s="14" t="e">
        <f aca="false">join(":",D850,E850,F850)</f>
        <v>#NAME?</v>
      </c>
      <c r="H850" s="14" t="n">
        <f aca="false">IF(ISBLANK(Template!K853),, join("_",Template!K853:L853))</f>
        <v>0</v>
      </c>
      <c r="J850" s="14" t="n">
        <f aca="false">Template!M853</f>
        <v>0</v>
      </c>
      <c r="L850" s="14" t="e">
        <f aca="false">join(":",I850,J850,K850)</f>
        <v>#NAME?</v>
      </c>
      <c r="M850" s="14" t="n">
        <f aca="false">IF(ISBLANK(Template!O853),, join("_",Template!O853:P853))</f>
        <v>0</v>
      </c>
      <c r="O850" s="14" t="n">
        <f aca="false">Template!Q853</f>
        <v>0</v>
      </c>
    </row>
    <row r="851" customFormat="false" ht="15.75" hidden="false" customHeight="false" outlineLevel="0" collapsed="false">
      <c r="A851" s="6" t="n">
        <v>849</v>
      </c>
      <c r="B851" s="14" t="e">
        <f aca="false">join(",",G851,L851,Q851,V851,AA851,AF851,AK851)</f>
        <v>#NAME?</v>
      </c>
      <c r="C851" s="14" t="n">
        <f aca="false">IF(ISBLANK(Template!H854),, join("_",Template!H854:I854))</f>
        <v>0</v>
      </c>
      <c r="G851" s="14" t="e">
        <f aca="false">join(":",D851,E851,F851)</f>
        <v>#NAME?</v>
      </c>
      <c r="H851" s="14" t="n">
        <f aca="false">IF(ISBLANK(Template!K854),, join("_",Template!K854:L854))</f>
        <v>0</v>
      </c>
      <c r="J851" s="14" t="n">
        <f aca="false">Template!M854</f>
        <v>0</v>
      </c>
      <c r="L851" s="14" t="e">
        <f aca="false">join(":",I851,J851,K851)</f>
        <v>#NAME?</v>
      </c>
      <c r="M851" s="14" t="n">
        <f aca="false">IF(ISBLANK(Template!O854),, join("_",Template!O854:P854))</f>
        <v>0</v>
      </c>
      <c r="O851" s="14" t="n">
        <f aca="false">Template!Q854</f>
        <v>0</v>
      </c>
    </row>
    <row r="852" customFormat="false" ht="15.75" hidden="false" customHeight="false" outlineLevel="0" collapsed="false">
      <c r="A852" s="6" t="n">
        <v>850</v>
      </c>
      <c r="B852" s="14" t="e">
        <f aca="false">join(",",G852,L852,Q852,V852,AA852,AF852,AK852)</f>
        <v>#NAME?</v>
      </c>
      <c r="C852" s="14" t="n">
        <f aca="false">IF(ISBLANK(Template!H855),, join("_",Template!H855:I855))</f>
        <v>0</v>
      </c>
      <c r="G852" s="14" t="e">
        <f aca="false">join(":",D852,E852,F852)</f>
        <v>#NAME?</v>
      </c>
      <c r="H852" s="14" t="n">
        <f aca="false">IF(ISBLANK(Template!K855),, join("_",Template!K855:L855))</f>
        <v>0</v>
      </c>
      <c r="J852" s="14" t="n">
        <f aca="false">Template!M855</f>
        <v>0</v>
      </c>
      <c r="L852" s="14" t="e">
        <f aca="false">join(":",I852,J852,K852)</f>
        <v>#NAME?</v>
      </c>
      <c r="M852" s="14" t="n">
        <f aca="false">IF(ISBLANK(Template!O855),, join("_",Template!O855:P855))</f>
        <v>0</v>
      </c>
      <c r="O852" s="14" t="n">
        <f aca="false">Template!Q855</f>
        <v>0</v>
      </c>
    </row>
    <row r="853" customFormat="false" ht="15.75" hidden="false" customHeight="false" outlineLevel="0" collapsed="false">
      <c r="A853" s="6" t="n">
        <v>851</v>
      </c>
      <c r="B853" s="14" t="e">
        <f aca="false">join(",",G853,L853,Q853,V853,AA853,AF853,AK853)</f>
        <v>#NAME?</v>
      </c>
      <c r="C853" s="14" t="n">
        <f aca="false">IF(ISBLANK(Template!H856),, join("_",Template!H856:I856))</f>
        <v>0</v>
      </c>
      <c r="G853" s="14" t="e">
        <f aca="false">join(":",D853,E853,F853)</f>
        <v>#NAME?</v>
      </c>
      <c r="H853" s="14" t="n">
        <f aca="false">IF(ISBLANK(Template!K856),, join("_",Template!K856:L856))</f>
        <v>0</v>
      </c>
      <c r="J853" s="14" t="n">
        <f aca="false">Template!M856</f>
        <v>0</v>
      </c>
      <c r="L853" s="14" t="e">
        <f aca="false">join(":",I853,J853,K853)</f>
        <v>#NAME?</v>
      </c>
      <c r="M853" s="14" t="n">
        <f aca="false">IF(ISBLANK(Template!O856),, join("_",Template!O856:P856))</f>
        <v>0</v>
      </c>
      <c r="O853" s="14" t="n">
        <f aca="false">Template!Q856</f>
        <v>0</v>
      </c>
    </row>
    <row r="854" customFormat="false" ht="15.75" hidden="false" customHeight="false" outlineLevel="0" collapsed="false">
      <c r="A854" s="6" t="n">
        <v>852</v>
      </c>
      <c r="B854" s="14" t="e">
        <f aca="false">join(",",G854,L854,Q854,V854,AA854,AF854,AK854)</f>
        <v>#NAME?</v>
      </c>
      <c r="C854" s="14" t="n">
        <f aca="false">IF(ISBLANK(Template!H857),, join("_",Template!H857:I857))</f>
        <v>0</v>
      </c>
      <c r="G854" s="14" t="e">
        <f aca="false">join(":",D854,E854,F854)</f>
        <v>#NAME?</v>
      </c>
      <c r="H854" s="14" t="n">
        <f aca="false">IF(ISBLANK(Template!K857),, join("_",Template!K857:L857))</f>
        <v>0</v>
      </c>
      <c r="J854" s="14" t="n">
        <f aca="false">Template!M857</f>
        <v>0</v>
      </c>
      <c r="L854" s="14" t="e">
        <f aca="false">join(":",I854,J854,K854)</f>
        <v>#NAME?</v>
      </c>
      <c r="M854" s="14" t="n">
        <f aca="false">IF(ISBLANK(Template!O857),, join("_",Template!O857:P857))</f>
        <v>0</v>
      </c>
      <c r="O854" s="14" t="n">
        <f aca="false">Template!Q857</f>
        <v>0</v>
      </c>
    </row>
    <row r="855" customFormat="false" ht="15.75" hidden="false" customHeight="false" outlineLevel="0" collapsed="false">
      <c r="A855" s="6" t="n">
        <v>853</v>
      </c>
      <c r="B855" s="14" t="e">
        <f aca="false">join(",",G855,L855,Q855,V855,AA855,AF855,AK855)</f>
        <v>#NAME?</v>
      </c>
      <c r="C855" s="14" t="n">
        <f aca="false">IF(ISBLANK(Template!H858),, join("_",Template!H858:I858))</f>
        <v>0</v>
      </c>
      <c r="G855" s="14" t="e">
        <f aca="false">join(":",D855,E855,F855)</f>
        <v>#NAME?</v>
      </c>
      <c r="H855" s="14" t="n">
        <f aca="false">IF(ISBLANK(Template!K858),, join("_",Template!K858:L858))</f>
        <v>0</v>
      </c>
      <c r="J855" s="14" t="n">
        <f aca="false">Template!M858</f>
        <v>0</v>
      </c>
      <c r="L855" s="14" t="e">
        <f aca="false">join(":",I855,J855,K855)</f>
        <v>#NAME?</v>
      </c>
      <c r="M855" s="14" t="n">
        <f aca="false">IF(ISBLANK(Template!O858),, join("_",Template!O858:P858))</f>
        <v>0</v>
      </c>
      <c r="O855" s="14" t="n">
        <f aca="false">Template!Q858</f>
        <v>0</v>
      </c>
    </row>
    <row r="856" customFormat="false" ht="15.75" hidden="false" customHeight="false" outlineLevel="0" collapsed="false">
      <c r="A856" s="6" t="n">
        <v>854</v>
      </c>
      <c r="B856" s="14" t="e">
        <f aca="false">join(",",G856,L856,Q856,V856,AA856,AF856,AK856)</f>
        <v>#NAME?</v>
      </c>
      <c r="C856" s="14" t="n">
        <f aca="false">IF(ISBLANK(Template!H859),, join("_",Template!H859:I859))</f>
        <v>0</v>
      </c>
      <c r="G856" s="14" t="e">
        <f aca="false">join(":",D856,E856,F856)</f>
        <v>#NAME?</v>
      </c>
      <c r="H856" s="14" t="n">
        <f aca="false">IF(ISBLANK(Template!K859),, join("_",Template!K859:L859))</f>
        <v>0</v>
      </c>
      <c r="J856" s="14" t="n">
        <f aca="false">Template!M859</f>
        <v>0</v>
      </c>
      <c r="L856" s="14" t="e">
        <f aca="false">join(":",I856,J856,K856)</f>
        <v>#NAME?</v>
      </c>
      <c r="M856" s="14" t="n">
        <f aca="false">IF(ISBLANK(Template!O859),, join("_",Template!O859:P859))</f>
        <v>0</v>
      </c>
      <c r="O856" s="14" t="n">
        <f aca="false">Template!Q859</f>
        <v>0</v>
      </c>
    </row>
    <row r="857" customFormat="false" ht="15.75" hidden="false" customHeight="false" outlineLevel="0" collapsed="false">
      <c r="A857" s="6" t="n">
        <v>855</v>
      </c>
      <c r="B857" s="14" t="e">
        <f aca="false">join(",",G857,L857,Q857,V857,AA857,AF857,AK857)</f>
        <v>#NAME?</v>
      </c>
      <c r="C857" s="14" t="n">
        <f aca="false">IF(ISBLANK(Template!H860),, join("_",Template!H860:I860))</f>
        <v>0</v>
      </c>
      <c r="G857" s="14" t="e">
        <f aca="false">join(":",D857,E857,F857)</f>
        <v>#NAME?</v>
      </c>
      <c r="H857" s="14" t="n">
        <f aca="false">IF(ISBLANK(Template!K860),, join("_",Template!K860:L860))</f>
        <v>0</v>
      </c>
      <c r="J857" s="14" t="n">
        <f aca="false">Template!M860</f>
        <v>0</v>
      </c>
      <c r="L857" s="14" t="e">
        <f aca="false">join(":",I857,J857,K857)</f>
        <v>#NAME?</v>
      </c>
      <c r="M857" s="14" t="n">
        <f aca="false">IF(ISBLANK(Template!O860),, join("_",Template!O860:P860))</f>
        <v>0</v>
      </c>
      <c r="O857" s="14" t="n">
        <f aca="false">Template!Q860</f>
        <v>0</v>
      </c>
    </row>
    <row r="858" customFormat="false" ht="15.75" hidden="false" customHeight="false" outlineLevel="0" collapsed="false">
      <c r="A858" s="6" t="n">
        <v>856</v>
      </c>
      <c r="B858" s="14" t="e">
        <f aca="false">join(",",G858,L858,Q858,V858,AA858,AF858,AK858)</f>
        <v>#NAME?</v>
      </c>
      <c r="C858" s="14" t="n">
        <f aca="false">IF(ISBLANK(Template!H861),, join("_",Template!H861:I861))</f>
        <v>0</v>
      </c>
      <c r="G858" s="14" t="e">
        <f aca="false">join(":",D858,E858,F858)</f>
        <v>#NAME?</v>
      </c>
      <c r="H858" s="14" t="n">
        <f aca="false">IF(ISBLANK(Template!K861),, join("_",Template!K861:L861))</f>
        <v>0</v>
      </c>
      <c r="J858" s="14" t="n">
        <f aca="false">Template!M861</f>
        <v>0</v>
      </c>
      <c r="L858" s="14" t="e">
        <f aca="false">join(":",I858,J858,K858)</f>
        <v>#NAME?</v>
      </c>
      <c r="M858" s="14" t="n">
        <f aca="false">IF(ISBLANK(Template!O861),, join("_",Template!O861:P861))</f>
        <v>0</v>
      </c>
      <c r="O858" s="14" t="n">
        <f aca="false">Template!Q861</f>
        <v>0</v>
      </c>
    </row>
    <row r="859" customFormat="false" ht="15.75" hidden="false" customHeight="false" outlineLevel="0" collapsed="false">
      <c r="A859" s="6" t="n">
        <v>857</v>
      </c>
      <c r="B859" s="14" t="e">
        <f aca="false">join(",",G859,L859,Q859,V859,AA859,AF859,AK859)</f>
        <v>#NAME?</v>
      </c>
      <c r="C859" s="14" t="n">
        <f aca="false">IF(ISBLANK(Template!H862),, join("_",Template!H862:I862))</f>
        <v>0</v>
      </c>
      <c r="G859" s="14" t="e">
        <f aca="false">join(":",D859,E859,F859)</f>
        <v>#NAME?</v>
      </c>
      <c r="H859" s="14" t="n">
        <f aca="false">IF(ISBLANK(Template!K862),, join("_",Template!K862:L862))</f>
        <v>0</v>
      </c>
      <c r="J859" s="14" t="n">
        <f aca="false">Template!M862</f>
        <v>0</v>
      </c>
      <c r="L859" s="14" t="e">
        <f aca="false">join(":",I859,J859,K859)</f>
        <v>#NAME?</v>
      </c>
      <c r="M859" s="14" t="n">
        <f aca="false">IF(ISBLANK(Template!O862),, join("_",Template!O862:P862))</f>
        <v>0</v>
      </c>
      <c r="O859" s="14" t="n">
        <f aca="false">Template!Q862</f>
        <v>0</v>
      </c>
    </row>
    <row r="860" customFormat="false" ht="15.75" hidden="false" customHeight="false" outlineLevel="0" collapsed="false">
      <c r="A860" s="6" t="n">
        <v>858</v>
      </c>
      <c r="B860" s="14" t="e">
        <f aca="false">join(",",G860,L860,Q860,V860,AA860,AF860,AK860)</f>
        <v>#NAME?</v>
      </c>
      <c r="C860" s="14" t="n">
        <f aca="false">IF(ISBLANK(Template!H863),, join("_",Template!H863:I863))</f>
        <v>0</v>
      </c>
      <c r="G860" s="14" t="e">
        <f aca="false">join(":",D860,E860,F860)</f>
        <v>#NAME?</v>
      </c>
      <c r="H860" s="14" t="n">
        <f aca="false">IF(ISBLANK(Template!K863),, join("_",Template!K863:L863))</f>
        <v>0</v>
      </c>
      <c r="J860" s="14" t="n">
        <f aca="false">Template!M863</f>
        <v>0</v>
      </c>
      <c r="L860" s="14" t="e">
        <f aca="false">join(":",I860,J860,K860)</f>
        <v>#NAME?</v>
      </c>
      <c r="M860" s="14" t="n">
        <f aca="false">IF(ISBLANK(Template!O863),, join("_",Template!O863:P863))</f>
        <v>0</v>
      </c>
      <c r="O860" s="14" t="n">
        <f aca="false">Template!Q863</f>
        <v>0</v>
      </c>
    </row>
    <row r="861" customFormat="false" ht="15.75" hidden="false" customHeight="false" outlineLevel="0" collapsed="false">
      <c r="A861" s="6" t="n">
        <v>859</v>
      </c>
      <c r="B861" s="14" t="e">
        <f aca="false">join(",",G861,L861,Q861,V861,AA861,AF861,AK861)</f>
        <v>#NAME?</v>
      </c>
      <c r="C861" s="14" t="n">
        <f aca="false">IF(ISBLANK(Template!H864),, join("_",Template!H864:I864))</f>
        <v>0</v>
      </c>
      <c r="G861" s="14" t="e">
        <f aca="false">join(":",D861,E861,F861)</f>
        <v>#NAME?</v>
      </c>
      <c r="H861" s="14" t="n">
        <f aca="false">IF(ISBLANK(Template!K864),, join("_",Template!K864:L864))</f>
        <v>0</v>
      </c>
      <c r="J861" s="14" t="n">
        <f aca="false">Template!M864</f>
        <v>0</v>
      </c>
      <c r="L861" s="14" t="e">
        <f aca="false">join(":",I861,J861,K861)</f>
        <v>#NAME?</v>
      </c>
      <c r="M861" s="14" t="n">
        <f aca="false">IF(ISBLANK(Template!O864),, join("_",Template!O864:P864))</f>
        <v>0</v>
      </c>
      <c r="O861" s="14" t="n">
        <f aca="false">Template!Q864</f>
        <v>0</v>
      </c>
    </row>
    <row r="862" customFormat="false" ht="15.75" hidden="false" customHeight="false" outlineLevel="0" collapsed="false">
      <c r="A862" s="6" t="n">
        <v>860</v>
      </c>
      <c r="B862" s="14" t="e">
        <f aca="false">join(",",G862,L862,Q862,V862,AA862,AF862,AK862)</f>
        <v>#NAME?</v>
      </c>
      <c r="C862" s="14" t="n">
        <f aca="false">IF(ISBLANK(Template!H865),, join("_",Template!H865:I865))</f>
        <v>0</v>
      </c>
      <c r="G862" s="14" t="e">
        <f aca="false">join(":",D862,E862,F862)</f>
        <v>#NAME?</v>
      </c>
      <c r="H862" s="14" t="n">
        <f aca="false">IF(ISBLANK(Template!K865),, join("_",Template!K865:L865))</f>
        <v>0</v>
      </c>
      <c r="J862" s="14" t="n">
        <f aca="false">Template!M865</f>
        <v>0</v>
      </c>
      <c r="L862" s="14" t="e">
        <f aca="false">join(":",I862,J862,K862)</f>
        <v>#NAME?</v>
      </c>
      <c r="M862" s="14" t="n">
        <f aca="false">IF(ISBLANK(Template!O865),, join("_",Template!O865:P865))</f>
        <v>0</v>
      </c>
      <c r="O862" s="14" t="n">
        <f aca="false">Template!Q865</f>
        <v>0</v>
      </c>
    </row>
    <row r="863" customFormat="false" ht="15.75" hidden="false" customHeight="false" outlineLevel="0" collapsed="false">
      <c r="A863" s="6" t="n">
        <v>861</v>
      </c>
      <c r="B863" s="14" t="e">
        <f aca="false">join(",",G863,L863,Q863,V863,AA863,AF863,AK863)</f>
        <v>#NAME?</v>
      </c>
      <c r="C863" s="14" t="n">
        <f aca="false">IF(ISBLANK(Template!H866),, join("_",Template!H866:I866))</f>
        <v>0</v>
      </c>
      <c r="G863" s="14" t="e">
        <f aca="false">join(":",D863,E863,F863)</f>
        <v>#NAME?</v>
      </c>
      <c r="H863" s="14" t="n">
        <f aca="false">IF(ISBLANK(Template!K866),, join("_",Template!K866:L866))</f>
        <v>0</v>
      </c>
      <c r="J863" s="14" t="n">
        <f aca="false">Template!M866</f>
        <v>0</v>
      </c>
      <c r="L863" s="14" t="e">
        <f aca="false">join(":",I863,J863,K863)</f>
        <v>#NAME?</v>
      </c>
      <c r="M863" s="14" t="n">
        <f aca="false">IF(ISBLANK(Template!O866),, join("_",Template!O866:P866))</f>
        <v>0</v>
      </c>
      <c r="O863" s="14" t="n">
        <f aca="false">Template!Q866</f>
        <v>0</v>
      </c>
    </row>
    <row r="864" customFormat="false" ht="15.75" hidden="false" customHeight="false" outlineLevel="0" collapsed="false">
      <c r="A864" s="6" t="n">
        <v>862</v>
      </c>
      <c r="B864" s="14" t="e">
        <f aca="false">join(",",G864,L864,Q864,V864,AA864,AF864,AK864)</f>
        <v>#NAME?</v>
      </c>
      <c r="C864" s="14" t="n">
        <f aca="false">IF(ISBLANK(Template!H867),, join("_",Template!H867:I867))</f>
        <v>0</v>
      </c>
      <c r="G864" s="14" t="e">
        <f aca="false">join(":",D864,E864,F864)</f>
        <v>#NAME?</v>
      </c>
      <c r="H864" s="14" t="n">
        <f aca="false">IF(ISBLANK(Template!K867),, join("_",Template!K867:L867))</f>
        <v>0</v>
      </c>
      <c r="J864" s="14" t="n">
        <f aca="false">Template!M867</f>
        <v>0</v>
      </c>
      <c r="L864" s="14" t="e">
        <f aca="false">join(":",I864,J864,K864)</f>
        <v>#NAME?</v>
      </c>
      <c r="M864" s="14" t="n">
        <f aca="false">IF(ISBLANK(Template!O867),, join("_",Template!O867:P867))</f>
        <v>0</v>
      </c>
      <c r="O864" s="14" t="n">
        <f aca="false">Template!Q867</f>
        <v>0</v>
      </c>
    </row>
    <row r="865" customFormat="false" ht="15.75" hidden="false" customHeight="false" outlineLevel="0" collapsed="false">
      <c r="A865" s="6" t="n">
        <v>863</v>
      </c>
      <c r="B865" s="14" t="e">
        <f aca="false">join(",",G865,L865,Q865,V865,AA865,AF865,AK865)</f>
        <v>#NAME?</v>
      </c>
      <c r="C865" s="14" t="n">
        <f aca="false">IF(ISBLANK(Template!H868),, join("_",Template!H868:I868))</f>
        <v>0</v>
      </c>
      <c r="G865" s="14" t="e">
        <f aca="false">join(":",D865,E865,F865)</f>
        <v>#NAME?</v>
      </c>
      <c r="H865" s="14" t="n">
        <f aca="false">IF(ISBLANK(Template!K868),, join("_",Template!K868:L868))</f>
        <v>0</v>
      </c>
      <c r="J865" s="14" t="n">
        <f aca="false">Template!M868</f>
        <v>0</v>
      </c>
      <c r="L865" s="14" t="e">
        <f aca="false">join(":",I865,J865,K865)</f>
        <v>#NAME?</v>
      </c>
      <c r="M865" s="14" t="n">
        <f aca="false">IF(ISBLANK(Template!O868),, join("_",Template!O868:P868))</f>
        <v>0</v>
      </c>
      <c r="O865" s="14" t="n">
        <f aca="false">Template!Q868</f>
        <v>0</v>
      </c>
    </row>
    <row r="866" customFormat="false" ht="15.75" hidden="false" customHeight="false" outlineLevel="0" collapsed="false">
      <c r="A866" s="6" t="n">
        <v>864</v>
      </c>
      <c r="B866" s="14" t="e">
        <f aca="false">join(",",G866,L866,Q866,V866,AA866,AF866,AK866)</f>
        <v>#NAME?</v>
      </c>
      <c r="C866" s="14" t="n">
        <f aca="false">IF(ISBLANK(Template!H869),, join("_",Template!H869:I869))</f>
        <v>0</v>
      </c>
      <c r="G866" s="14" t="e">
        <f aca="false">join(":",D866,E866,F866)</f>
        <v>#NAME?</v>
      </c>
      <c r="H866" s="14" t="n">
        <f aca="false">IF(ISBLANK(Template!K869),, join("_",Template!K869:L869))</f>
        <v>0</v>
      </c>
      <c r="J866" s="14" t="n">
        <f aca="false">Template!M869</f>
        <v>0</v>
      </c>
      <c r="L866" s="14" t="e">
        <f aca="false">join(":",I866,J866,K866)</f>
        <v>#NAME?</v>
      </c>
      <c r="M866" s="14" t="n">
        <f aca="false">IF(ISBLANK(Template!O869),, join("_",Template!O869:P869))</f>
        <v>0</v>
      </c>
      <c r="O866" s="14" t="n">
        <f aca="false">Template!Q869</f>
        <v>0</v>
      </c>
    </row>
    <row r="867" customFormat="false" ht="15.75" hidden="false" customHeight="false" outlineLevel="0" collapsed="false">
      <c r="A867" s="6" t="n">
        <v>865</v>
      </c>
      <c r="B867" s="14" t="e">
        <f aca="false">join(",",G867,L867,Q867,V867,AA867,AF867,AK867)</f>
        <v>#NAME?</v>
      </c>
      <c r="C867" s="14" t="n">
        <f aca="false">IF(ISBLANK(Template!H870),, join("_",Template!H870:I870))</f>
        <v>0</v>
      </c>
      <c r="G867" s="14" t="e">
        <f aca="false">join(":",D867,E867,F867)</f>
        <v>#NAME?</v>
      </c>
      <c r="H867" s="14" t="n">
        <f aca="false">IF(ISBLANK(Template!K870),, join("_",Template!K870:L870))</f>
        <v>0</v>
      </c>
      <c r="J867" s="14" t="n">
        <f aca="false">Template!M870</f>
        <v>0</v>
      </c>
      <c r="L867" s="14" t="e">
        <f aca="false">join(":",I867,J867,K867)</f>
        <v>#NAME?</v>
      </c>
      <c r="M867" s="14" t="n">
        <f aca="false">IF(ISBLANK(Template!O870),, join("_",Template!O870:P870))</f>
        <v>0</v>
      </c>
      <c r="O867" s="14" t="n">
        <f aca="false">Template!Q870</f>
        <v>0</v>
      </c>
    </row>
    <row r="868" customFormat="false" ht="15.75" hidden="false" customHeight="false" outlineLevel="0" collapsed="false">
      <c r="A868" s="6" t="n">
        <v>866</v>
      </c>
      <c r="B868" s="14" t="e">
        <f aca="false">join(",",G868,L868,Q868,V868,AA868,AF868,AK868)</f>
        <v>#NAME?</v>
      </c>
      <c r="C868" s="14" t="n">
        <f aca="false">IF(ISBLANK(Template!H871),, join("_",Template!H871:I871))</f>
        <v>0</v>
      </c>
      <c r="G868" s="14" t="e">
        <f aca="false">join(":",D868,E868,F868)</f>
        <v>#NAME?</v>
      </c>
      <c r="H868" s="14" t="n">
        <f aca="false">IF(ISBLANK(Template!K871),, join("_",Template!K871:L871))</f>
        <v>0</v>
      </c>
      <c r="J868" s="14" t="n">
        <f aca="false">Template!M871</f>
        <v>0</v>
      </c>
      <c r="L868" s="14" t="e">
        <f aca="false">join(":",I868,J868,K868)</f>
        <v>#NAME?</v>
      </c>
      <c r="M868" s="14" t="n">
        <f aca="false">IF(ISBLANK(Template!O871),, join("_",Template!O871:P871))</f>
        <v>0</v>
      </c>
      <c r="O868" s="14" t="n">
        <f aca="false">Template!Q871</f>
        <v>0</v>
      </c>
    </row>
    <row r="869" customFormat="false" ht="15.75" hidden="false" customHeight="false" outlineLevel="0" collapsed="false">
      <c r="A869" s="6" t="n">
        <v>867</v>
      </c>
      <c r="B869" s="14" t="e">
        <f aca="false">join(",",G869,L869,Q869,V869,AA869,AF869,AK869)</f>
        <v>#NAME?</v>
      </c>
      <c r="C869" s="14" t="n">
        <f aca="false">IF(ISBLANK(Template!H872),, join("_",Template!H872:I872))</f>
        <v>0</v>
      </c>
      <c r="G869" s="14" t="e">
        <f aca="false">join(":",D869,E869,F869)</f>
        <v>#NAME?</v>
      </c>
      <c r="H869" s="14" t="n">
        <f aca="false">IF(ISBLANK(Template!K872),, join("_",Template!K872:L872))</f>
        <v>0</v>
      </c>
      <c r="J869" s="14" t="n">
        <f aca="false">Template!M872</f>
        <v>0</v>
      </c>
      <c r="L869" s="14" t="e">
        <f aca="false">join(":",I869,J869,K869)</f>
        <v>#NAME?</v>
      </c>
      <c r="M869" s="14" t="n">
        <f aca="false">IF(ISBLANK(Template!O872),, join("_",Template!O872:P872))</f>
        <v>0</v>
      </c>
      <c r="O869" s="14" t="n">
        <f aca="false">Template!Q872</f>
        <v>0</v>
      </c>
    </row>
    <row r="870" customFormat="false" ht="15.75" hidden="false" customHeight="false" outlineLevel="0" collapsed="false">
      <c r="A870" s="6" t="n">
        <v>868</v>
      </c>
      <c r="B870" s="14" t="e">
        <f aca="false">join(",",G870,L870,Q870,V870,AA870,AF870,AK870)</f>
        <v>#NAME?</v>
      </c>
      <c r="C870" s="14" t="n">
        <f aca="false">IF(ISBLANK(Template!H873),, join("_",Template!H873:I873))</f>
        <v>0</v>
      </c>
      <c r="G870" s="14" t="e">
        <f aca="false">join(":",D870,E870,F870)</f>
        <v>#NAME?</v>
      </c>
      <c r="H870" s="14" t="n">
        <f aca="false">IF(ISBLANK(Template!K873),, join("_",Template!K873:L873))</f>
        <v>0</v>
      </c>
      <c r="J870" s="14" t="n">
        <f aca="false">Template!M873</f>
        <v>0</v>
      </c>
      <c r="L870" s="14" t="e">
        <f aca="false">join(":",I870,J870,K870)</f>
        <v>#NAME?</v>
      </c>
      <c r="M870" s="14" t="n">
        <f aca="false">IF(ISBLANK(Template!O873),, join("_",Template!O873:P873))</f>
        <v>0</v>
      </c>
      <c r="O870" s="14" t="n">
        <f aca="false">Template!Q873</f>
        <v>0</v>
      </c>
    </row>
    <row r="871" customFormat="false" ht="15.75" hidden="false" customHeight="false" outlineLevel="0" collapsed="false">
      <c r="A871" s="6" t="n">
        <v>869</v>
      </c>
      <c r="B871" s="14" t="e">
        <f aca="false">join(",",G871,L871,Q871,V871,AA871,AF871,AK871)</f>
        <v>#NAME?</v>
      </c>
      <c r="C871" s="14" t="n">
        <f aca="false">IF(ISBLANK(Template!H874),, join("_",Template!H874:I874))</f>
        <v>0</v>
      </c>
      <c r="G871" s="14" t="e">
        <f aca="false">join(":",D871,E871,F871)</f>
        <v>#NAME?</v>
      </c>
      <c r="H871" s="14" t="n">
        <f aca="false">IF(ISBLANK(Template!K874),, join("_",Template!K874:L874))</f>
        <v>0</v>
      </c>
      <c r="J871" s="14" t="n">
        <f aca="false">Template!M874</f>
        <v>0</v>
      </c>
      <c r="L871" s="14" t="e">
        <f aca="false">join(":",I871,J871,K871)</f>
        <v>#NAME?</v>
      </c>
      <c r="M871" s="14" t="n">
        <f aca="false">IF(ISBLANK(Template!O874),, join("_",Template!O874:P874))</f>
        <v>0</v>
      </c>
      <c r="O871" s="14" t="n">
        <f aca="false">Template!Q874</f>
        <v>0</v>
      </c>
    </row>
    <row r="872" customFormat="false" ht="15.75" hidden="false" customHeight="false" outlineLevel="0" collapsed="false">
      <c r="A872" s="6" t="n">
        <v>870</v>
      </c>
      <c r="B872" s="14" t="e">
        <f aca="false">join(",",G872,L872,Q872,V872,AA872,AF872,AK872)</f>
        <v>#NAME?</v>
      </c>
      <c r="C872" s="14" t="n">
        <f aca="false">IF(ISBLANK(Template!H875),, join("_",Template!H875:I875))</f>
        <v>0</v>
      </c>
      <c r="G872" s="14" t="e">
        <f aca="false">join(":",D872,E872,F872)</f>
        <v>#NAME?</v>
      </c>
      <c r="H872" s="14" t="n">
        <f aca="false">IF(ISBLANK(Template!K875),, join("_",Template!K875:L875))</f>
        <v>0</v>
      </c>
      <c r="J872" s="14" t="n">
        <f aca="false">Template!M875</f>
        <v>0</v>
      </c>
      <c r="L872" s="14" t="e">
        <f aca="false">join(":",I872,J872,K872)</f>
        <v>#NAME?</v>
      </c>
      <c r="M872" s="14" t="n">
        <f aca="false">IF(ISBLANK(Template!O875),, join("_",Template!O875:P875))</f>
        <v>0</v>
      </c>
      <c r="O872" s="14" t="n">
        <f aca="false">Template!Q875</f>
        <v>0</v>
      </c>
    </row>
    <row r="873" customFormat="false" ht="15.75" hidden="false" customHeight="false" outlineLevel="0" collapsed="false">
      <c r="A873" s="6" t="n">
        <v>871</v>
      </c>
      <c r="B873" s="14" t="e">
        <f aca="false">join(",",G873,L873,Q873,V873,AA873,AF873,AK873)</f>
        <v>#NAME?</v>
      </c>
      <c r="C873" s="14" t="n">
        <f aca="false">IF(ISBLANK(Template!H876),, join("_",Template!H876:I876))</f>
        <v>0</v>
      </c>
      <c r="G873" s="14" t="e">
        <f aca="false">join(":",D873,E873,F873)</f>
        <v>#NAME?</v>
      </c>
      <c r="H873" s="14" t="n">
        <f aca="false">IF(ISBLANK(Template!K876),, join("_",Template!K876:L876))</f>
        <v>0</v>
      </c>
      <c r="J873" s="14" t="n">
        <f aca="false">Template!M876</f>
        <v>0</v>
      </c>
      <c r="L873" s="14" t="e">
        <f aca="false">join(":",I873,J873,K873)</f>
        <v>#NAME?</v>
      </c>
      <c r="M873" s="14" t="n">
        <f aca="false">IF(ISBLANK(Template!O876),, join("_",Template!O876:P876))</f>
        <v>0</v>
      </c>
      <c r="O873" s="14" t="n">
        <f aca="false">Template!Q876</f>
        <v>0</v>
      </c>
    </row>
    <row r="874" customFormat="false" ht="15.75" hidden="false" customHeight="false" outlineLevel="0" collapsed="false">
      <c r="A874" s="6" t="n">
        <v>872</v>
      </c>
      <c r="B874" s="14" t="e">
        <f aca="false">join(",",G874,L874,Q874,V874,AA874,AF874,AK874)</f>
        <v>#NAME?</v>
      </c>
      <c r="C874" s="14" t="n">
        <f aca="false">IF(ISBLANK(Template!H877),, join("_",Template!H877:I877))</f>
        <v>0</v>
      </c>
      <c r="G874" s="14" t="e">
        <f aca="false">join(":",D874,E874,F874)</f>
        <v>#NAME?</v>
      </c>
      <c r="H874" s="14" t="n">
        <f aca="false">IF(ISBLANK(Template!K877),, join("_",Template!K877:L877))</f>
        <v>0</v>
      </c>
      <c r="J874" s="14" t="n">
        <f aca="false">Template!M877</f>
        <v>0</v>
      </c>
      <c r="L874" s="14" t="e">
        <f aca="false">join(":",I874,J874,K874)</f>
        <v>#NAME?</v>
      </c>
      <c r="M874" s="14" t="n">
        <f aca="false">IF(ISBLANK(Template!O877),, join("_",Template!O877:P877))</f>
        <v>0</v>
      </c>
      <c r="O874" s="14" t="n">
        <f aca="false">Template!Q877</f>
        <v>0</v>
      </c>
    </row>
    <row r="875" customFormat="false" ht="15.75" hidden="false" customHeight="false" outlineLevel="0" collapsed="false">
      <c r="A875" s="6" t="n">
        <v>873</v>
      </c>
      <c r="B875" s="14" t="e">
        <f aca="false">join(",",G875,L875,Q875,V875,AA875,AF875,AK875)</f>
        <v>#NAME?</v>
      </c>
      <c r="C875" s="14" t="n">
        <f aca="false">IF(ISBLANK(Template!H878),, join("_",Template!H878:I878))</f>
        <v>0</v>
      </c>
      <c r="G875" s="14" t="e">
        <f aca="false">join(":",D875,E875,F875)</f>
        <v>#NAME?</v>
      </c>
      <c r="H875" s="14" t="n">
        <f aca="false">IF(ISBLANK(Template!K878),, join("_",Template!K878:L878))</f>
        <v>0</v>
      </c>
      <c r="J875" s="14" t="n">
        <f aca="false">Template!M878</f>
        <v>0</v>
      </c>
      <c r="L875" s="14" t="e">
        <f aca="false">join(":",I875,J875,K875)</f>
        <v>#NAME?</v>
      </c>
      <c r="M875" s="14" t="n">
        <f aca="false">IF(ISBLANK(Template!O878),, join("_",Template!O878:P878))</f>
        <v>0</v>
      </c>
      <c r="O875" s="14" t="n">
        <f aca="false">Template!Q878</f>
        <v>0</v>
      </c>
    </row>
    <row r="876" customFormat="false" ht="15.75" hidden="false" customHeight="false" outlineLevel="0" collapsed="false">
      <c r="A876" s="6" t="n">
        <v>874</v>
      </c>
      <c r="B876" s="14" t="e">
        <f aca="false">join(",",G876,L876,Q876,V876,AA876,AF876,AK876)</f>
        <v>#NAME?</v>
      </c>
      <c r="C876" s="14" t="n">
        <f aca="false">IF(ISBLANK(Template!H879),, join("_",Template!H879:I879))</f>
        <v>0</v>
      </c>
      <c r="G876" s="14" t="e">
        <f aca="false">join(":",D876,E876,F876)</f>
        <v>#NAME?</v>
      </c>
      <c r="H876" s="14" t="n">
        <f aca="false">IF(ISBLANK(Template!K879),, join("_",Template!K879:L879))</f>
        <v>0</v>
      </c>
      <c r="J876" s="14" t="n">
        <f aca="false">Template!M879</f>
        <v>0</v>
      </c>
      <c r="L876" s="14" t="e">
        <f aca="false">join(":",I876,J876,K876)</f>
        <v>#NAME?</v>
      </c>
      <c r="M876" s="14" t="n">
        <f aca="false">IF(ISBLANK(Template!O879),, join("_",Template!O879:P879))</f>
        <v>0</v>
      </c>
      <c r="O876" s="14" t="n">
        <f aca="false">Template!Q879</f>
        <v>0</v>
      </c>
    </row>
    <row r="877" customFormat="false" ht="15.75" hidden="false" customHeight="false" outlineLevel="0" collapsed="false">
      <c r="A877" s="6" t="n">
        <v>875</v>
      </c>
      <c r="B877" s="14" t="e">
        <f aca="false">join(",",G877,L877,Q877,V877,AA877,AF877,AK877)</f>
        <v>#NAME?</v>
      </c>
      <c r="C877" s="14" t="n">
        <f aca="false">IF(ISBLANK(Template!H880),, join("_",Template!H880:I880))</f>
        <v>0</v>
      </c>
      <c r="G877" s="14" t="e">
        <f aca="false">join(":",D877,E877,F877)</f>
        <v>#NAME?</v>
      </c>
      <c r="H877" s="14" t="n">
        <f aca="false">IF(ISBLANK(Template!K880),, join("_",Template!K880:L880))</f>
        <v>0</v>
      </c>
      <c r="J877" s="14" t="n">
        <f aca="false">Template!M880</f>
        <v>0</v>
      </c>
      <c r="L877" s="14" t="e">
        <f aca="false">join(":",I877,J877,K877)</f>
        <v>#NAME?</v>
      </c>
      <c r="M877" s="14" t="n">
        <f aca="false">IF(ISBLANK(Template!O880),, join("_",Template!O880:P880))</f>
        <v>0</v>
      </c>
      <c r="O877" s="14" t="n">
        <f aca="false">Template!Q880</f>
        <v>0</v>
      </c>
    </row>
    <row r="878" customFormat="false" ht="15.75" hidden="false" customHeight="false" outlineLevel="0" collapsed="false">
      <c r="A878" s="6" t="n">
        <v>876</v>
      </c>
      <c r="B878" s="14" t="e">
        <f aca="false">join(",",G878,L878,Q878,V878,AA878,AF878,AK878)</f>
        <v>#NAME?</v>
      </c>
      <c r="C878" s="14" t="n">
        <f aca="false">IF(ISBLANK(Template!H881),, join("_",Template!H881:I881))</f>
        <v>0</v>
      </c>
      <c r="G878" s="14" t="e">
        <f aca="false">join(":",D878,E878,F878)</f>
        <v>#NAME?</v>
      </c>
      <c r="H878" s="14" t="n">
        <f aca="false">IF(ISBLANK(Template!K881),, join("_",Template!K881:L881))</f>
        <v>0</v>
      </c>
      <c r="J878" s="14" t="n">
        <f aca="false">Template!M881</f>
        <v>0</v>
      </c>
      <c r="L878" s="14" t="e">
        <f aca="false">join(":",I878,J878,K878)</f>
        <v>#NAME?</v>
      </c>
      <c r="M878" s="14" t="n">
        <f aca="false">IF(ISBLANK(Template!O881),, join("_",Template!O881:P881))</f>
        <v>0</v>
      </c>
      <c r="O878" s="14" t="n">
        <f aca="false">Template!Q881</f>
        <v>0</v>
      </c>
    </row>
    <row r="879" customFormat="false" ht="15.75" hidden="false" customHeight="false" outlineLevel="0" collapsed="false">
      <c r="A879" s="6" t="n">
        <v>877</v>
      </c>
      <c r="B879" s="14" t="e">
        <f aca="false">join(",",G879,L879,Q879,V879,AA879,AF879,AK879)</f>
        <v>#NAME?</v>
      </c>
      <c r="C879" s="14" t="n">
        <f aca="false">IF(ISBLANK(Template!H882),, join("_",Template!H882:I882))</f>
        <v>0</v>
      </c>
      <c r="G879" s="14" t="e">
        <f aca="false">join(":",D879,E879,F879)</f>
        <v>#NAME?</v>
      </c>
      <c r="H879" s="14" t="n">
        <f aca="false">IF(ISBLANK(Template!K882),, join("_",Template!K882:L882))</f>
        <v>0</v>
      </c>
      <c r="J879" s="14" t="n">
        <f aca="false">Template!M882</f>
        <v>0</v>
      </c>
      <c r="L879" s="14" t="e">
        <f aca="false">join(":",I879,J879,K879)</f>
        <v>#NAME?</v>
      </c>
      <c r="M879" s="14" t="n">
        <f aca="false">IF(ISBLANK(Template!O882),, join("_",Template!O882:P882))</f>
        <v>0</v>
      </c>
      <c r="O879" s="14" t="n">
        <f aca="false">Template!Q882</f>
        <v>0</v>
      </c>
    </row>
    <row r="880" customFormat="false" ht="15.75" hidden="false" customHeight="false" outlineLevel="0" collapsed="false">
      <c r="A880" s="6" t="n">
        <v>878</v>
      </c>
      <c r="B880" s="14" t="e">
        <f aca="false">join(",",G880,L880,Q880,V880,AA880,AF880,AK880)</f>
        <v>#NAME?</v>
      </c>
      <c r="C880" s="14" t="n">
        <f aca="false">IF(ISBLANK(Template!H883),, join("_",Template!H883:I883))</f>
        <v>0</v>
      </c>
      <c r="G880" s="14" t="e">
        <f aca="false">join(":",D880,E880,F880)</f>
        <v>#NAME?</v>
      </c>
      <c r="H880" s="14" t="n">
        <f aca="false">IF(ISBLANK(Template!K883),, join("_",Template!K883:L883))</f>
        <v>0</v>
      </c>
      <c r="J880" s="14" t="n">
        <f aca="false">Template!M883</f>
        <v>0</v>
      </c>
      <c r="L880" s="14" t="e">
        <f aca="false">join(":",I880,J880,K880)</f>
        <v>#NAME?</v>
      </c>
      <c r="M880" s="14" t="n">
        <f aca="false">IF(ISBLANK(Template!O883),, join("_",Template!O883:P883))</f>
        <v>0</v>
      </c>
      <c r="O880" s="14" t="n">
        <f aca="false">Template!Q883</f>
        <v>0</v>
      </c>
    </row>
    <row r="881" customFormat="false" ht="15.75" hidden="false" customHeight="false" outlineLevel="0" collapsed="false">
      <c r="A881" s="6" t="n">
        <v>879</v>
      </c>
      <c r="B881" s="14" t="e">
        <f aca="false">join(",",G881,L881,Q881,V881,AA881,AF881,AK881)</f>
        <v>#NAME?</v>
      </c>
      <c r="C881" s="14" t="n">
        <f aca="false">IF(ISBLANK(Template!H884),, join("_",Template!H884:I884))</f>
        <v>0</v>
      </c>
      <c r="G881" s="14" t="e">
        <f aca="false">join(":",D881,E881,F881)</f>
        <v>#NAME?</v>
      </c>
      <c r="H881" s="14" t="n">
        <f aca="false">IF(ISBLANK(Template!K884),, join("_",Template!K884:L884))</f>
        <v>0</v>
      </c>
      <c r="J881" s="14" t="n">
        <f aca="false">Template!M884</f>
        <v>0</v>
      </c>
      <c r="L881" s="14" t="e">
        <f aca="false">join(":",I881,J881,K881)</f>
        <v>#NAME?</v>
      </c>
      <c r="M881" s="14" t="n">
        <f aca="false">IF(ISBLANK(Template!O884),, join("_",Template!O884:P884))</f>
        <v>0</v>
      </c>
      <c r="O881" s="14" t="n">
        <f aca="false">Template!Q884</f>
        <v>0</v>
      </c>
    </row>
    <row r="882" customFormat="false" ht="15.75" hidden="false" customHeight="false" outlineLevel="0" collapsed="false">
      <c r="A882" s="6" t="n">
        <v>880</v>
      </c>
      <c r="B882" s="14" t="e">
        <f aca="false">join(",",G882,L882,Q882,V882,AA882,AF882,AK882)</f>
        <v>#NAME?</v>
      </c>
      <c r="C882" s="14" t="n">
        <f aca="false">IF(ISBLANK(Template!H885),, join("_",Template!H885:I885))</f>
        <v>0</v>
      </c>
      <c r="G882" s="14" t="e">
        <f aca="false">join(":",D882,E882,F882)</f>
        <v>#NAME?</v>
      </c>
      <c r="H882" s="14" t="n">
        <f aca="false">IF(ISBLANK(Template!K885),, join("_",Template!K885:L885))</f>
        <v>0</v>
      </c>
      <c r="J882" s="14" t="n">
        <f aca="false">Template!M885</f>
        <v>0</v>
      </c>
      <c r="L882" s="14" t="e">
        <f aca="false">join(":",I882,J882,K882)</f>
        <v>#NAME?</v>
      </c>
      <c r="M882" s="14" t="n">
        <f aca="false">IF(ISBLANK(Template!O885),, join("_",Template!O885:P885))</f>
        <v>0</v>
      </c>
      <c r="O882" s="14" t="n">
        <f aca="false">Template!Q885</f>
        <v>0</v>
      </c>
    </row>
    <row r="883" customFormat="false" ht="15.75" hidden="false" customHeight="false" outlineLevel="0" collapsed="false">
      <c r="A883" s="6" t="n">
        <v>881</v>
      </c>
      <c r="B883" s="14" t="e">
        <f aca="false">join(",",G883,L883,Q883,V883,AA883,AF883,AK883)</f>
        <v>#NAME?</v>
      </c>
      <c r="C883" s="14" t="n">
        <f aca="false">IF(ISBLANK(Template!H886),, join("_",Template!H886:I886))</f>
        <v>0</v>
      </c>
      <c r="G883" s="14" t="e">
        <f aca="false">join(":",D883,E883,F883)</f>
        <v>#NAME?</v>
      </c>
      <c r="H883" s="14" t="n">
        <f aca="false">IF(ISBLANK(Template!K886),, join("_",Template!K886:L886))</f>
        <v>0</v>
      </c>
      <c r="J883" s="14" t="n">
        <f aca="false">Template!M886</f>
        <v>0</v>
      </c>
      <c r="L883" s="14" t="e">
        <f aca="false">join(":",I883,J883,K883)</f>
        <v>#NAME?</v>
      </c>
      <c r="M883" s="14" t="n">
        <f aca="false">IF(ISBLANK(Template!O886),, join("_",Template!O886:P886))</f>
        <v>0</v>
      </c>
      <c r="O883" s="14" t="n">
        <f aca="false">Template!Q886</f>
        <v>0</v>
      </c>
    </row>
    <row r="884" customFormat="false" ht="15.75" hidden="false" customHeight="false" outlineLevel="0" collapsed="false">
      <c r="A884" s="6" t="n">
        <v>882</v>
      </c>
      <c r="B884" s="14" t="e">
        <f aca="false">join(",",G884,L884,Q884,V884,AA884,AF884,AK884)</f>
        <v>#NAME?</v>
      </c>
      <c r="C884" s="14" t="n">
        <f aca="false">IF(ISBLANK(Template!H887),, join("_",Template!H887:I887))</f>
        <v>0</v>
      </c>
      <c r="G884" s="14" t="e">
        <f aca="false">join(":",D884,E884,F884)</f>
        <v>#NAME?</v>
      </c>
      <c r="H884" s="14" t="n">
        <f aca="false">IF(ISBLANK(Template!K887),, join("_",Template!K887:L887))</f>
        <v>0</v>
      </c>
      <c r="J884" s="14" t="n">
        <f aca="false">Template!M887</f>
        <v>0</v>
      </c>
      <c r="L884" s="14" t="e">
        <f aca="false">join(":",I884,J884,K884)</f>
        <v>#NAME?</v>
      </c>
      <c r="M884" s="14" t="n">
        <f aca="false">IF(ISBLANK(Template!O887),, join("_",Template!O887:P887))</f>
        <v>0</v>
      </c>
      <c r="O884" s="14" t="n">
        <f aca="false">Template!Q887</f>
        <v>0</v>
      </c>
    </row>
    <row r="885" customFormat="false" ht="15.75" hidden="false" customHeight="false" outlineLevel="0" collapsed="false">
      <c r="A885" s="6" t="n">
        <v>883</v>
      </c>
      <c r="B885" s="14" t="e">
        <f aca="false">join(",",G885,L885,Q885,V885,AA885,AF885,AK885)</f>
        <v>#NAME?</v>
      </c>
      <c r="C885" s="14" t="n">
        <f aca="false">IF(ISBLANK(Template!H888),, join("_",Template!H888:I888))</f>
        <v>0</v>
      </c>
      <c r="G885" s="14" t="e">
        <f aca="false">join(":",D885,E885,F885)</f>
        <v>#NAME?</v>
      </c>
      <c r="H885" s="14" t="n">
        <f aca="false">IF(ISBLANK(Template!K888),, join("_",Template!K888:L888))</f>
        <v>0</v>
      </c>
      <c r="J885" s="14" t="n">
        <f aca="false">Template!M888</f>
        <v>0</v>
      </c>
      <c r="L885" s="14" t="e">
        <f aca="false">join(":",I885,J885,K885)</f>
        <v>#NAME?</v>
      </c>
      <c r="M885" s="14" t="n">
        <f aca="false">IF(ISBLANK(Template!O888),, join("_",Template!O888:P888))</f>
        <v>0</v>
      </c>
      <c r="O885" s="14" t="n">
        <f aca="false">Template!Q888</f>
        <v>0</v>
      </c>
    </row>
    <row r="886" customFormat="false" ht="15.75" hidden="false" customHeight="false" outlineLevel="0" collapsed="false">
      <c r="A886" s="6" t="n">
        <v>884</v>
      </c>
      <c r="B886" s="14" t="e">
        <f aca="false">join(",",G886,L886,Q886,V886,AA886,AF886,AK886)</f>
        <v>#NAME?</v>
      </c>
      <c r="C886" s="14" t="n">
        <f aca="false">IF(ISBLANK(Template!H889),, join("_",Template!H889:I889))</f>
        <v>0</v>
      </c>
      <c r="G886" s="14" t="e">
        <f aca="false">join(":",D886,E886,F886)</f>
        <v>#NAME?</v>
      </c>
      <c r="H886" s="14" t="n">
        <f aca="false">IF(ISBLANK(Template!K889),, join("_",Template!K889:L889))</f>
        <v>0</v>
      </c>
      <c r="J886" s="14" t="n">
        <f aca="false">Template!M889</f>
        <v>0</v>
      </c>
      <c r="L886" s="14" t="e">
        <f aca="false">join(":",I886,J886,K886)</f>
        <v>#NAME?</v>
      </c>
      <c r="M886" s="14" t="n">
        <f aca="false">IF(ISBLANK(Template!O889),, join("_",Template!O889:P889))</f>
        <v>0</v>
      </c>
      <c r="O886" s="14" t="n">
        <f aca="false">Template!Q889</f>
        <v>0</v>
      </c>
    </row>
    <row r="887" customFormat="false" ht="15.75" hidden="false" customHeight="false" outlineLevel="0" collapsed="false">
      <c r="A887" s="6" t="n">
        <v>885</v>
      </c>
      <c r="B887" s="14" t="e">
        <f aca="false">join(",",G887,L887,Q887,V887,AA887,AF887,AK887)</f>
        <v>#NAME?</v>
      </c>
      <c r="C887" s="14" t="n">
        <f aca="false">IF(ISBLANK(Template!H890),, join("_",Template!H890:I890))</f>
        <v>0</v>
      </c>
      <c r="G887" s="14" t="e">
        <f aca="false">join(":",D887,E887,F887)</f>
        <v>#NAME?</v>
      </c>
      <c r="H887" s="14" t="n">
        <f aca="false">IF(ISBLANK(Template!K890),, join("_",Template!K890:L890))</f>
        <v>0</v>
      </c>
      <c r="J887" s="14" t="n">
        <f aca="false">Template!M890</f>
        <v>0</v>
      </c>
      <c r="L887" s="14" t="e">
        <f aca="false">join(":",I887,J887,K887)</f>
        <v>#NAME?</v>
      </c>
      <c r="M887" s="14" t="n">
        <f aca="false">IF(ISBLANK(Template!O890),, join("_",Template!O890:P890))</f>
        <v>0</v>
      </c>
      <c r="O887" s="14" t="n">
        <f aca="false">Template!Q890</f>
        <v>0</v>
      </c>
    </row>
    <row r="888" customFormat="false" ht="15.75" hidden="false" customHeight="false" outlineLevel="0" collapsed="false">
      <c r="A888" s="6" t="n">
        <v>886</v>
      </c>
      <c r="B888" s="14" t="e">
        <f aca="false">join(",",G888,L888,Q888,V888,AA888,AF888,AK888)</f>
        <v>#NAME?</v>
      </c>
      <c r="C888" s="14" t="n">
        <f aca="false">IF(ISBLANK(Template!H891),, join("_",Template!H891:I891))</f>
        <v>0</v>
      </c>
      <c r="G888" s="14" t="e">
        <f aca="false">join(":",D888,E888,F888)</f>
        <v>#NAME?</v>
      </c>
      <c r="H888" s="14" t="n">
        <f aca="false">IF(ISBLANK(Template!K891),, join("_",Template!K891:L891))</f>
        <v>0</v>
      </c>
      <c r="J888" s="14" t="n">
        <f aca="false">Template!M891</f>
        <v>0</v>
      </c>
      <c r="L888" s="14" t="e">
        <f aca="false">join(":",I888,J888,K888)</f>
        <v>#NAME?</v>
      </c>
      <c r="M888" s="14" t="n">
        <f aca="false">IF(ISBLANK(Template!O891),, join("_",Template!O891:P891))</f>
        <v>0</v>
      </c>
      <c r="O888" s="14" t="n">
        <f aca="false">Template!Q891</f>
        <v>0</v>
      </c>
    </row>
    <row r="889" customFormat="false" ht="15.75" hidden="false" customHeight="false" outlineLevel="0" collapsed="false">
      <c r="A889" s="6" t="n">
        <v>887</v>
      </c>
      <c r="B889" s="14" t="e">
        <f aca="false">join(",",G889,L889,Q889,V889,AA889,AF889,AK889)</f>
        <v>#NAME?</v>
      </c>
      <c r="C889" s="14" t="n">
        <f aca="false">IF(ISBLANK(Template!H892),, join("_",Template!H892:I892))</f>
        <v>0</v>
      </c>
      <c r="G889" s="14" t="e">
        <f aca="false">join(":",D889,E889,F889)</f>
        <v>#NAME?</v>
      </c>
      <c r="H889" s="14" t="n">
        <f aca="false">IF(ISBLANK(Template!K892),, join("_",Template!K892:L892))</f>
        <v>0</v>
      </c>
      <c r="J889" s="14" t="n">
        <f aca="false">Template!M892</f>
        <v>0</v>
      </c>
      <c r="L889" s="14" t="e">
        <f aca="false">join(":",I889,J889,K889)</f>
        <v>#NAME?</v>
      </c>
      <c r="M889" s="14" t="n">
        <f aca="false">IF(ISBLANK(Template!O892),, join("_",Template!O892:P892))</f>
        <v>0</v>
      </c>
      <c r="O889" s="14" t="n">
        <f aca="false">Template!Q892</f>
        <v>0</v>
      </c>
    </row>
    <row r="890" customFormat="false" ht="15.75" hidden="false" customHeight="false" outlineLevel="0" collapsed="false">
      <c r="A890" s="6" t="n">
        <v>888</v>
      </c>
      <c r="B890" s="14" t="e">
        <f aca="false">join(",",G890,L890,Q890,V890,AA890,AF890,AK890)</f>
        <v>#NAME?</v>
      </c>
      <c r="C890" s="14" t="n">
        <f aca="false">IF(ISBLANK(Template!H893),, join("_",Template!H893:I893))</f>
        <v>0</v>
      </c>
      <c r="G890" s="14" t="e">
        <f aca="false">join(":",D890,E890,F890)</f>
        <v>#NAME?</v>
      </c>
      <c r="H890" s="14" t="n">
        <f aca="false">IF(ISBLANK(Template!K893),, join("_",Template!K893:L893))</f>
        <v>0</v>
      </c>
      <c r="J890" s="14" t="n">
        <f aca="false">Template!M893</f>
        <v>0</v>
      </c>
      <c r="L890" s="14" t="e">
        <f aca="false">join(":",I890,J890,K890)</f>
        <v>#NAME?</v>
      </c>
      <c r="M890" s="14" t="n">
        <f aca="false">IF(ISBLANK(Template!O893),, join("_",Template!O893:P893))</f>
        <v>0</v>
      </c>
      <c r="O890" s="14" t="n">
        <f aca="false">Template!Q893</f>
        <v>0</v>
      </c>
    </row>
    <row r="891" customFormat="false" ht="15.75" hidden="false" customHeight="false" outlineLevel="0" collapsed="false">
      <c r="A891" s="6" t="n">
        <v>889</v>
      </c>
      <c r="B891" s="14" t="e">
        <f aca="false">join(",",G891,L891,Q891,V891,AA891,AF891,AK891)</f>
        <v>#NAME?</v>
      </c>
      <c r="C891" s="14" t="n">
        <f aca="false">IF(ISBLANK(Template!H894),, join("_",Template!H894:I894))</f>
        <v>0</v>
      </c>
      <c r="G891" s="14" t="e">
        <f aca="false">join(":",D891,E891,F891)</f>
        <v>#NAME?</v>
      </c>
      <c r="H891" s="14" t="n">
        <f aca="false">IF(ISBLANK(Template!K894),, join("_",Template!K894:L894))</f>
        <v>0</v>
      </c>
      <c r="J891" s="14" t="n">
        <f aca="false">Template!M894</f>
        <v>0</v>
      </c>
      <c r="L891" s="14" t="e">
        <f aca="false">join(":",I891,J891,K891)</f>
        <v>#NAME?</v>
      </c>
      <c r="M891" s="14" t="n">
        <f aca="false">IF(ISBLANK(Template!O894),, join("_",Template!O894:P894))</f>
        <v>0</v>
      </c>
      <c r="O891" s="14" t="n">
        <f aca="false">Template!Q894</f>
        <v>0</v>
      </c>
    </row>
    <row r="892" customFormat="false" ht="15.75" hidden="false" customHeight="false" outlineLevel="0" collapsed="false">
      <c r="A892" s="6" t="n">
        <v>890</v>
      </c>
      <c r="B892" s="14" t="e">
        <f aca="false">join(",",G892,L892,Q892,V892,AA892,AF892,AK892)</f>
        <v>#NAME?</v>
      </c>
      <c r="C892" s="14" t="n">
        <f aca="false">IF(ISBLANK(Template!H895),, join("_",Template!H895:I895))</f>
        <v>0</v>
      </c>
      <c r="G892" s="14" t="e">
        <f aca="false">join(":",D892,E892,F892)</f>
        <v>#NAME?</v>
      </c>
      <c r="H892" s="14" t="n">
        <f aca="false">IF(ISBLANK(Template!K895),, join("_",Template!K895:L895))</f>
        <v>0</v>
      </c>
      <c r="J892" s="14" t="n">
        <f aca="false">Template!M895</f>
        <v>0</v>
      </c>
      <c r="L892" s="14" t="e">
        <f aca="false">join(":",I892,J892,K892)</f>
        <v>#NAME?</v>
      </c>
      <c r="M892" s="14" t="n">
        <f aca="false">IF(ISBLANK(Template!O895),, join("_",Template!O895:P895))</f>
        <v>0</v>
      </c>
      <c r="O892" s="14" t="n">
        <f aca="false">Template!Q895</f>
        <v>0</v>
      </c>
    </row>
    <row r="893" customFormat="false" ht="15.75" hidden="false" customHeight="false" outlineLevel="0" collapsed="false">
      <c r="A893" s="6" t="n">
        <v>891</v>
      </c>
      <c r="B893" s="14" t="e">
        <f aca="false">join(",",G893,L893,Q893,V893,AA893,AF893,AK893)</f>
        <v>#NAME?</v>
      </c>
      <c r="C893" s="14" t="n">
        <f aca="false">IF(ISBLANK(Template!H896),, join("_",Template!H896:I896))</f>
        <v>0</v>
      </c>
      <c r="G893" s="14" t="e">
        <f aca="false">join(":",D893,E893,F893)</f>
        <v>#NAME?</v>
      </c>
      <c r="H893" s="14" t="n">
        <f aca="false">IF(ISBLANK(Template!K896),, join("_",Template!K896:L896))</f>
        <v>0</v>
      </c>
      <c r="J893" s="14" t="n">
        <f aca="false">Template!M896</f>
        <v>0</v>
      </c>
      <c r="L893" s="14" t="e">
        <f aca="false">join(":",I893,J893,K893)</f>
        <v>#NAME?</v>
      </c>
      <c r="M893" s="14" t="n">
        <f aca="false">IF(ISBLANK(Template!O896),, join("_",Template!O896:P896))</f>
        <v>0</v>
      </c>
      <c r="O893" s="14" t="n">
        <f aca="false">Template!Q896</f>
        <v>0</v>
      </c>
    </row>
    <row r="894" customFormat="false" ht="15.75" hidden="false" customHeight="false" outlineLevel="0" collapsed="false">
      <c r="A894" s="6" t="n">
        <v>892</v>
      </c>
      <c r="B894" s="14" t="e">
        <f aca="false">join(",",G894,L894,Q894,V894,AA894,AF894,AK894)</f>
        <v>#NAME?</v>
      </c>
      <c r="C894" s="14" t="n">
        <f aca="false">IF(ISBLANK(Template!H897),, join("_",Template!H897:I897))</f>
        <v>0</v>
      </c>
      <c r="G894" s="14" t="e">
        <f aca="false">join(":",D894,E894,F894)</f>
        <v>#NAME?</v>
      </c>
      <c r="H894" s="14" t="n">
        <f aca="false">IF(ISBLANK(Template!K897),, join("_",Template!K897:L897))</f>
        <v>0</v>
      </c>
      <c r="J894" s="14" t="n">
        <f aca="false">Template!M897</f>
        <v>0</v>
      </c>
      <c r="L894" s="14" t="e">
        <f aca="false">join(":",I894,J894,K894)</f>
        <v>#NAME?</v>
      </c>
      <c r="M894" s="14" t="n">
        <f aca="false">IF(ISBLANK(Template!O897),, join("_",Template!O897:P897))</f>
        <v>0</v>
      </c>
      <c r="O894" s="14" t="n">
        <f aca="false">Template!Q897</f>
        <v>0</v>
      </c>
    </row>
    <row r="895" customFormat="false" ht="15.75" hidden="false" customHeight="false" outlineLevel="0" collapsed="false">
      <c r="A895" s="6" t="n">
        <v>893</v>
      </c>
      <c r="B895" s="14" t="e">
        <f aca="false">join(",",G895,L895,Q895,V895,AA895,AF895,AK895)</f>
        <v>#NAME?</v>
      </c>
      <c r="C895" s="14" t="n">
        <f aca="false">IF(ISBLANK(Template!H898),, join("_",Template!H898:I898))</f>
        <v>0</v>
      </c>
      <c r="G895" s="14" t="e">
        <f aca="false">join(":",D895,E895,F895)</f>
        <v>#NAME?</v>
      </c>
      <c r="H895" s="14" t="n">
        <f aca="false">IF(ISBLANK(Template!K898),, join("_",Template!K898:L898))</f>
        <v>0</v>
      </c>
      <c r="J895" s="14" t="n">
        <f aca="false">Template!M898</f>
        <v>0</v>
      </c>
      <c r="L895" s="14" t="e">
        <f aca="false">join(":",I895,J895,K895)</f>
        <v>#NAME?</v>
      </c>
      <c r="M895" s="14" t="n">
        <f aca="false">IF(ISBLANK(Template!O898),, join("_",Template!O898:P898))</f>
        <v>0</v>
      </c>
      <c r="O895" s="14" t="n">
        <f aca="false">Template!Q898</f>
        <v>0</v>
      </c>
    </row>
    <row r="896" customFormat="false" ht="15.75" hidden="false" customHeight="false" outlineLevel="0" collapsed="false">
      <c r="A896" s="6" t="n">
        <v>894</v>
      </c>
      <c r="B896" s="14" t="e">
        <f aca="false">join(",",G896,L896,Q896,V896,AA896,AF896,AK896)</f>
        <v>#NAME?</v>
      </c>
      <c r="C896" s="14" t="n">
        <f aca="false">IF(ISBLANK(Template!H899),, join("_",Template!H899:I899))</f>
        <v>0</v>
      </c>
      <c r="G896" s="14" t="e">
        <f aca="false">join(":",D896,E896,F896)</f>
        <v>#NAME?</v>
      </c>
      <c r="H896" s="14" t="n">
        <f aca="false">IF(ISBLANK(Template!K899),, join("_",Template!K899:L899))</f>
        <v>0</v>
      </c>
      <c r="J896" s="14" t="n">
        <f aca="false">Template!M899</f>
        <v>0</v>
      </c>
      <c r="L896" s="14" t="e">
        <f aca="false">join(":",I896,J896,K896)</f>
        <v>#NAME?</v>
      </c>
      <c r="M896" s="14" t="n">
        <f aca="false">IF(ISBLANK(Template!O899),, join("_",Template!O899:P899))</f>
        <v>0</v>
      </c>
      <c r="O896" s="14" t="n">
        <f aca="false">Template!Q899</f>
        <v>0</v>
      </c>
    </row>
    <row r="897" customFormat="false" ht="15.75" hidden="false" customHeight="false" outlineLevel="0" collapsed="false">
      <c r="A897" s="6" t="n">
        <v>895</v>
      </c>
      <c r="B897" s="14" t="e">
        <f aca="false">join(",",G897,L897,Q897,V897,AA897,AF897,AK897)</f>
        <v>#NAME?</v>
      </c>
      <c r="C897" s="14" t="n">
        <f aca="false">IF(ISBLANK(Template!H900),, join("_",Template!H900:I900))</f>
        <v>0</v>
      </c>
      <c r="G897" s="14" t="e">
        <f aca="false">join(":",D897,E897,F897)</f>
        <v>#NAME?</v>
      </c>
      <c r="H897" s="14" t="n">
        <f aca="false">IF(ISBLANK(Template!K900),, join("_",Template!K900:L900))</f>
        <v>0</v>
      </c>
      <c r="J897" s="14" t="n">
        <f aca="false">Template!M900</f>
        <v>0</v>
      </c>
      <c r="L897" s="14" t="e">
        <f aca="false">join(":",I897,J897,K897)</f>
        <v>#NAME?</v>
      </c>
      <c r="M897" s="14" t="n">
        <f aca="false">IF(ISBLANK(Template!O900),, join("_",Template!O900:P900))</f>
        <v>0</v>
      </c>
      <c r="O897" s="14" t="n">
        <f aca="false">Template!Q900</f>
        <v>0</v>
      </c>
    </row>
    <row r="898" customFormat="false" ht="15.75" hidden="false" customHeight="false" outlineLevel="0" collapsed="false">
      <c r="A898" s="6" t="n">
        <v>896</v>
      </c>
      <c r="B898" s="14" t="e">
        <f aca="false">join(",",G898,L898,Q898,V898,AA898,AF898,AK898)</f>
        <v>#NAME?</v>
      </c>
      <c r="C898" s="14" t="n">
        <f aca="false">IF(ISBLANK(Template!H901),, join("_",Template!H901:I901))</f>
        <v>0</v>
      </c>
      <c r="G898" s="14" t="e">
        <f aca="false">join(":",D898,E898,F898)</f>
        <v>#NAME?</v>
      </c>
      <c r="H898" s="14" t="n">
        <f aca="false">IF(ISBLANK(Template!K901),, join("_",Template!K901:L901))</f>
        <v>0</v>
      </c>
      <c r="J898" s="14" t="n">
        <f aca="false">Template!M901</f>
        <v>0</v>
      </c>
      <c r="L898" s="14" t="e">
        <f aca="false">join(":",I898,J898,K898)</f>
        <v>#NAME?</v>
      </c>
      <c r="M898" s="14" t="n">
        <f aca="false">IF(ISBLANK(Template!O901),, join("_",Template!O901:P901))</f>
        <v>0</v>
      </c>
      <c r="O898" s="14" t="n">
        <f aca="false">Template!Q901</f>
        <v>0</v>
      </c>
    </row>
    <row r="899" customFormat="false" ht="15.75" hidden="false" customHeight="false" outlineLevel="0" collapsed="false">
      <c r="A899" s="6" t="n">
        <v>897</v>
      </c>
      <c r="B899" s="14" t="e">
        <f aca="false">join(",",G899,L899,Q899,V899,AA899,AF899,AK899)</f>
        <v>#NAME?</v>
      </c>
      <c r="C899" s="14" t="n">
        <f aca="false">IF(ISBLANK(Template!H902),, join("_",Template!H902:I902))</f>
        <v>0</v>
      </c>
      <c r="G899" s="14" t="e">
        <f aca="false">join(":",D899,E899,F899)</f>
        <v>#NAME?</v>
      </c>
      <c r="H899" s="14" t="n">
        <f aca="false">IF(ISBLANK(Template!K902),, join("_",Template!K902:L902))</f>
        <v>0</v>
      </c>
      <c r="J899" s="14" t="n">
        <f aca="false">Template!M902</f>
        <v>0</v>
      </c>
      <c r="L899" s="14" t="e">
        <f aca="false">join(":",I899,J899,K899)</f>
        <v>#NAME?</v>
      </c>
      <c r="M899" s="14" t="n">
        <f aca="false">IF(ISBLANK(Template!O902),, join("_",Template!O902:P902))</f>
        <v>0</v>
      </c>
      <c r="O899" s="14" t="n">
        <f aca="false">Template!Q902</f>
        <v>0</v>
      </c>
    </row>
    <row r="900" customFormat="false" ht="15.75" hidden="false" customHeight="false" outlineLevel="0" collapsed="false">
      <c r="A900" s="6" t="n">
        <v>898</v>
      </c>
      <c r="B900" s="14" t="e">
        <f aca="false">join(",",G900,L900,Q900,V900,AA900,AF900,AK900)</f>
        <v>#NAME?</v>
      </c>
      <c r="C900" s="14" t="n">
        <f aca="false">IF(ISBLANK(Template!H903),, join("_",Template!H903:I903))</f>
        <v>0</v>
      </c>
      <c r="G900" s="14" t="e">
        <f aca="false">join(":",D900,E900,F900)</f>
        <v>#NAME?</v>
      </c>
      <c r="H900" s="14" t="n">
        <f aca="false">IF(ISBLANK(Template!K903),, join("_",Template!K903:L903))</f>
        <v>0</v>
      </c>
      <c r="J900" s="14" t="n">
        <f aca="false">Template!M903</f>
        <v>0</v>
      </c>
      <c r="L900" s="14" t="e">
        <f aca="false">join(":",I900,J900,K900)</f>
        <v>#NAME?</v>
      </c>
      <c r="M900" s="14" t="n">
        <f aca="false">IF(ISBLANK(Template!O903),, join("_",Template!O903:P903))</f>
        <v>0</v>
      </c>
      <c r="O900" s="14" t="n">
        <f aca="false">Template!Q903</f>
        <v>0</v>
      </c>
    </row>
    <row r="901" customFormat="false" ht="15.75" hidden="false" customHeight="false" outlineLevel="0" collapsed="false">
      <c r="A901" s="6" t="n">
        <v>899</v>
      </c>
      <c r="B901" s="14" t="e">
        <f aca="false">join(",",G901,L901,Q901,V901,AA901,AF901,AK901)</f>
        <v>#NAME?</v>
      </c>
      <c r="C901" s="14" t="n">
        <f aca="false">IF(ISBLANK(Template!H904),, join("_",Template!H904:I904))</f>
        <v>0</v>
      </c>
      <c r="G901" s="14" t="e">
        <f aca="false">join(":",D901,E901,F901)</f>
        <v>#NAME?</v>
      </c>
      <c r="H901" s="14" t="n">
        <f aca="false">IF(ISBLANK(Template!K904),, join("_",Template!K904:L904))</f>
        <v>0</v>
      </c>
      <c r="J901" s="14" t="n">
        <f aca="false">Template!M904</f>
        <v>0</v>
      </c>
      <c r="L901" s="14" t="e">
        <f aca="false">join(":",I901,J901,K901)</f>
        <v>#NAME?</v>
      </c>
      <c r="M901" s="14" t="n">
        <f aca="false">IF(ISBLANK(Template!O904),, join("_",Template!O904:P904))</f>
        <v>0</v>
      </c>
      <c r="O901" s="14" t="n">
        <f aca="false">Template!Q904</f>
        <v>0</v>
      </c>
    </row>
    <row r="902" customFormat="false" ht="15.75" hidden="false" customHeight="false" outlineLevel="0" collapsed="false">
      <c r="A902" s="6" t="n">
        <v>900</v>
      </c>
      <c r="B902" s="14" t="e">
        <f aca="false">join(",",G902,L902,Q902,V902,AA902,AF902,AK902)</f>
        <v>#NAME?</v>
      </c>
      <c r="C902" s="14" t="n">
        <f aca="false">IF(ISBLANK(Template!H905),, join("_",Template!H905:I905))</f>
        <v>0</v>
      </c>
      <c r="G902" s="14" t="e">
        <f aca="false">join(":",D902,E902,F902)</f>
        <v>#NAME?</v>
      </c>
      <c r="H902" s="14" t="n">
        <f aca="false">IF(ISBLANK(Template!K905),, join("_",Template!K905:L905))</f>
        <v>0</v>
      </c>
      <c r="J902" s="14" t="n">
        <f aca="false">Template!M905</f>
        <v>0</v>
      </c>
      <c r="L902" s="14" t="e">
        <f aca="false">join(":",I902,J902,K902)</f>
        <v>#NAME?</v>
      </c>
      <c r="M902" s="14" t="n">
        <f aca="false">IF(ISBLANK(Template!O905),, join("_",Template!O905:P905))</f>
        <v>0</v>
      </c>
      <c r="O902" s="14" t="n">
        <f aca="false">Template!Q905</f>
        <v>0</v>
      </c>
    </row>
    <row r="903" customFormat="false" ht="15.75" hidden="false" customHeight="false" outlineLevel="0" collapsed="false">
      <c r="A903" s="6" t="n">
        <v>901</v>
      </c>
      <c r="B903" s="14" t="e">
        <f aca="false">join(",",G903,L903,Q903,V903,AA903,AF903,AK903)</f>
        <v>#NAME?</v>
      </c>
      <c r="C903" s="14" t="n">
        <f aca="false">IF(ISBLANK(Template!H906),, join("_",Template!H906:I906))</f>
        <v>0</v>
      </c>
      <c r="G903" s="14" t="e">
        <f aca="false">join(":",D903,E903,F903)</f>
        <v>#NAME?</v>
      </c>
      <c r="H903" s="14" t="n">
        <f aca="false">IF(ISBLANK(Template!K906),, join("_",Template!K906:L906))</f>
        <v>0</v>
      </c>
      <c r="J903" s="14" t="n">
        <f aca="false">Template!M906</f>
        <v>0</v>
      </c>
      <c r="L903" s="14" t="e">
        <f aca="false">join(":",I903,J903,K903)</f>
        <v>#NAME?</v>
      </c>
      <c r="M903" s="14" t="n">
        <f aca="false">IF(ISBLANK(Template!O906),, join("_",Template!O906:P906))</f>
        <v>0</v>
      </c>
      <c r="O903" s="14" t="n">
        <f aca="false">Template!Q906</f>
        <v>0</v>
      </c>
    </row>
    <row r="904" customFormat="false" ht="15.75" hidden="false" customHeight="false" outlineLevel="0" collapsed="false">
      <c r="A904" s="6" t="n">
        <v>902</v>
      </c>
      <c r="B904" s="14" t="e">
        <f aca="false">join(",",G904,L904,Q904,V904,AA904,AF904,AK904)</f>
        <v>#NAME?</v>
      </c>
      <c r="C904" s="14" t="n">
        <f aca="false">IF(ISBLANK(Template!H907),, join("_",Template!H907:I907))</f>
        <v>0</v>
      </c>
      <c r="G904" s="14" t="e">
        <f aca="false">join(":",D904,E904,F904)</f>
        <v>#NAME?</v>
      </c>
      <c r="H904" s="14" t="n">
        <f aca="false">IF(ISBLANK(Template!K907),, join("_",Template!K907:L907))</f>
        <v>0</v>
      </c>
      <c r="J904" s="14" t="n">
        <f aca="false">Template!M907</f>
        <v>0</v>
      </c>
      <c r="L904" s="14" t="e">
        <f aca="false">join(":",I904,J904,K904)</f>
        <v>#NAME?</v>
      </c>
      <c r="M904" s="14" t="n">
        <f aca="false">IF(ISBLANK(Template!O907),, join("_",Template!O907:P907))</f>
        <v>0</v>
      </c>
      <c r="O904" s="14" t="n">
        <f aca="false">Template!Q907</f>
        <v>0</v>
      </c>
    </row>
    <row r="905" customFormat="false" ht="15.75" hidden="false" customHeight="false" outlineLevel="0" collapsed="false">
      <c r="A905" s="6" t="n">
        <v>903</v>
      </c>
      <c r="B905" s="14" t="e">
        <f aca="false">join(",",G905,L905,Q905,V905,AA905,AF905,AK905)</f>
        <v>#NAME?</v>
      </c>
      <c r="C905" s="14" t="n">
        <f aca="false">IF(ISBLANK(Template!H908),, join("_",Template!H908:I908))</f>
        <v>0</v>
      </c>
      <c r="G905" s="14" t="e">
        <f aca="false">join(":",D905,E905,F905)</f>
        <v>#NAME?</v>
      </c>
      <c r="H905" s="14" t="n">
        <f aca="false">IF(ISBLANK(Template!K908),, join("_",Template!K908:L908))</f>
        <v>0</v>
      </c>
      <c r="J905" s="14" t="n">
        <f aca="false">Template!M908</f>
        <v>0</v>
      </c>
      <c r="L905" s="14" t="e">
        <f aca="false">join(":",I905,J905,K905)</f>
        <v>#NAME?</v>
      </c>
      <c r="M905" s="14" t="n">
        <f aca="false">IF(ISBLANK(Template!O908),, join("_",Template!O908:P908))</f>
        <v>0</v>
      </c>
      <c r="O905" s="14" t="n">
        <f aca="false">Template!Q908</f>
        <v>0</v>
      </c>
    </row>
    <row r="906" customFormat="false" ht="15.75" hidden="false" customHeight="false" outlineLevel="0" collapsed="false">
      <c r="A906" s="6" t="n">
        <v>904</v>
      </c>
      <c r="B906" s="14" t="e">
        <f aca="false">join(",",G906,L906,Q906,V906,AA906,AF906,AK906)</f>
        <v>#NAME?</v>
      </c>
      <c r="C906" s="14" t="n">
        <f aca="false">IF(ISBLANK(Template!H909),, join("_",Template!H909:I909))</f>
        <v>0</v>
      </c>
      <c r="G906" s="14" t="e">
        <f aca="false">join(":",D906,E906,F906)</f>
        <v>#NAME?</v>
      </c>
      <c r="H906" s="14" t="n">
        <f aca="false">IF(ISBLANK(Template!K909),, join("_",Template!K909:L909))</f>
        <v>0</v>
      </c>
      <c r="J906" s="14" t="n">
        <f aca="false">Template!M909</f>
        <v>0</v>
      </c>
      <c r="L906" s="14" t="e">
        <f aca="false">join(":",I906,J906,K906)</f>
        <v>#NAME?</v>
      </c>
      <c r="M906" s="14" t="n">
        <f aca="false">IF(ISBLANK(Template!O909),, join("_",Template!O909:P909))</f>
        <v>0</v>
      </c>
      <c r="O906" s="14" t="n">
        <f aca="false">Template!Q909</f>
        <v>0</v>
      </c>
    </row>
    <row r="907" customFormat="false" ht="15.75" hidden="false" customHeight="false" outlineLevel="0" collapsed="false">
      <c r="A907" s="6" t="n">
        <v>905</v>
      </c>
      <c r="B907" s="14" t="e">
        <f aca="false">join(",",G907,L907,Q907,V907,AA907,AF907,AK907)</f>
        <v>#NAME?</v>
      </c>
      <c r="C907" s="14" t="n">
        <f aca="false">IF(ISBLANK(Template!H910),, join("_",Template!H910:I910))</f>
        <v>0</v>
      </c>
      <c r="G907" s="14" t="e">
        <f aca="false">join(":",D907,E907,F907)</f>
        <v>#NAME?</v>
      </c>
      <c r="H907" s="14" t="n">
        <f aca="false">IF(ISBLANK(Template!K910),, join("_",Template!K910:L910))</f>
        <v>0</v>
      </c>
      <c r="J907" s="14" t="n">
        <f aca="false">Template!M910</f>
        <v>0</v>
      </c>
      <c r="L907" s="14" t="e">
        <f aca="false">join(":",I907,J907,K907)</f>
        <v>#NAME?</v>
      </c>
      <c r="M907" s="14" t="n">
        <f aca="false">IF(ISBLANK(Template!O910),, join("_",Template!O910:P910))</f>
        <v>0</v>
      </c>
      <c r="O907" s="14" t="n">
        <f aca="false">Template!Q910</f>
        <v>0</v>
      </c>
    </row>
    <row r="908" customFormat="false" ht="15.75" hidden="false" customHeight="false" outlineLevel="0" collapsed="false">
      <c r="A908" s="6" t="n">
        <v>906</v>
      </c>
      <c r="B908" s="14" t="e">
        <f aca="false">join(",",G908,L908,Q908,V908,AA908,AF908,AK908)</f>
        <v>#NAME?</v>
      </c>
      <c r="C908" s="14" t="n">
        <f aca="false">IF(ISBLANK(Template!H911),, join("_",Template!H911:I911))</f>
        <v>0</v>
      </c>
      <c r="G908" s="14" t="e">
        <f aca="false">join(":",D908,E908,F908)</f>
        <v>#NAME?</v>
      </c>
      <c r="H908" s="14" t="n">
        <f aca="false">IF(ISBLANK(Template!K911),, join("_",Template!K911:L911))</f>
        <v>0</v>
      </c>
      <c r="J908" s="14" t="n">
        <f aca="false">Template!M911</f>
        <v>0</v>
      </c>
      <c r="L908" s="14" t="e">
        <f aca="false">join(":",I908,J908,K908)</f>
        <v>#NAME?</v>
      </c>
      <c r="M908" s="14" t="n">
        <f aca="false">IF(ISBLANK(Template!O911),, join("_",Template!O911:P911))</f>
        <v>0</v>
      </c>
      <c r="O908" s="14" t="n">
        <f aca="false">Template!Q911</f>
        <v>0</v>
      </c>
    </row>
    <row r="909" customFormat="false" ht="15.75" hidden="false" customHeight="false" outlineLevel="0" collapsed="false">
      <c r="A909" s="6" t="n">
        <v>907</v>
      </c>
      <c r="B909" s="14" t="e">
        <f aca="false">join(",",G909,L909,Q909,V909,AA909,AF909,AK909)</f>
        <v>#NAME?</v>
      </c>
      <c r="C909" s="14" t="n">
        <f aca="false">IF(ISBLANK(Template!H912),, join("_",Template!H912:I912))</f>
        <v>0</v>
      </c>
      <c r="G909" s="14" t="e">
        <f aca="false">join(":",D909,E909,F909)</f>
        <v>#NAME?</v>
      </c>
      <c r="H909" s="14" t="n">
        <f aca="false">IF(ISBLANK(Template!K912),, join("_",Template!K912:L912))</f>
        <v>0</v>
      </c>
      <c r="J909" s="14" t="n">
        <f aca="false">Template!M912</f>
        <v>0</v>
      </c>
      <c r="L909" s="14" t="e">
        <f aca="false">join(":",I909,J909,K909)</f>
        <v>#NAME?</v>
      </c>
      <c r="M909" s="14" t="n">
        <f aca="false">IF(ISBLANK(Template!O912),, join("_",Template!O912:P912))</f>
        <v>0</v>
      </c>
      <c r="O909" s="14" t="n">
        <f aca="false">Template!Q912</f>
        <v>0</v>
      </c>
    </row>
    <row r="910" customFormat="false" ht="15.75" hidden="false" customHeight="false" outlineLevel="0" collapsed="false">
      <c r="A910" s="6" t="n">
        <v>908</v>
      </c>
      <c r="B910" s="14" t="e">
        <f aca="false">join(",",G910,L910,Q910,V910,AA910,AF910,AK910)</f>
        <v>#NAME?</v>
      </c>
      <c r="C910" s="14" t="n">
        <f aca="false">IF(ISBLANK(Template!H913),, join("_",Template!H913:I913))</f>
        <v>0</v>
      </c>
      <c r="G910" s="14" t="e">
        <f aca="false">join(":",D910,E910,F910)</f>
        <v>#NAME?</v>
      </c>
      <c r="H910" s="14" t="n">
        <f aca="false">IF(ISBLANK(Template!K913),, join("_",Template!K913:L913))</f>
        <v>0</v>
      </c>
      <c r="J910" s="14" t="n">
        <f aca="false">Template!M913</f>
        <v>0</v>
      </c>
      <c r="L910" s="14" t="e">
        <f aca="false">join(":",I910,J910,K910)</f>
        <v>#NAME?</v>
      </c>
      <c r="M910" s="14" t="n">
        <f aca="false">IF(ISBLANK(Template!O913),, join("_",Template!O913:P913))</f>
        <v>0</v>
      </c>
      <c r="O910" s="14" t="n">
        <f aca="false">Template!Q913</f>
        <v>0</v>
      </c>
    </row>
    <row r="911" customFormat="false" ht="15.75" hidden="false" customHeight="false" outlineLevel="0" collapsed="false">
      <c r="A911" s="6" t="n">
        <v>909</v>
      </c>
      <c r="B911" s="14" t="e">
        <f aca="false">join(",",G911,L911,Q911,V911,AA911,AF911,AK911)</f>
        <v>#NAME?</v>
      </c>
      <c r="C911" s="14" t="n">
        <f aca="false">IF(ISBLANK(Template!H914),, join("_",Template!H914:I914))</f>
        <v>0</v>
      </c>
      <c r="G911" s="14" t="e">
        <f aca="false">join(":",D911,E911,F911)</f>
        <v>#NAME?</v>
      </c>
      <c r="H911" s="14" t="n">
        <f aca="false">IF(ISBLANK(Template!K914),, join("_",Template!K914:L914))</f>
        <v>0</v>
      </c>
      <c r="J911" s="14" t="n">
        <f aca="false">Template!M914</f>
        <v>0</v>
      </c>
      <c r="L911" s="14" t="e">
        <f aca="false">join(":",I911,J911,K911)</f>
        <v>#NAME?</v>
      </c>
      <c r="M911" s="14" t="n">
        <f aca="false">IF(ISBLANK(Template!O914),, join("_",Template!O914:P914))</f>
        <v>0</v>
      </c>
      <c r="O911" s="14" t="n">
        <f aca="false">Template!Q914</f>
        <v>0</v>
      </c>
    </row>
    <row r="912" customFormat="false" ht="15.75" hidden="false" customHeight="false" outlineLevel="0" collapsed="false">
      <c r="A912" s="6" t="n">
        <v>910</v>
      </c>
      <c r="B912" s="14" t="e">
        <f aca="false">join(",",G912,L912,Q912,V912,AA912,AF912,AK912)</f>
        <v>#NAME?</v>
      </c>
      <c r="C912" s="14" t="n">
        <f aca="false">IF(ISBLANK(Template!H915),, join("_",Template!H915:I915))</f>
        <v>0</v>
      </c>
      <c r="G912" s="14" t="e">
        <f aca="false">join(":",D912,E912,F912)</f>
        <v>#NAME?</v>
      </c>
      <c r="H912" s="14" t="n">
        <f aca="false">IF(ISBLANK(Template!K915),, join("_",Template!K915:L915))</f>
        <v>0</v>
      </c>
      <c r="J912" s="14" t="n">
        <f aca="false">Template!M915</f>
        <v>0</v>
      </c>
      <c r="L912" s="14" t="e">
        <f aca="false">join(":",I912,J912,K912)</f>
        <v>#NAME?</v>
      </c>
      <c r="M912" s="14" t="n">
        <f aca="false">IF(ISBLANK(Template!O915),, join("_",Template!O915:P915))</f>
        <v>0</v>
      </c>
      <c r="O912" s="14" t="n">
        <f aca="false">Template!Q915</f>
        <v>0</v>
      </c>
    </row>
    <row r="913" customFormat="false" ht="15.75" hidden="false" customHeight="false" outlineLevel="0" collapsed="false">
      <c r="A913" s="6" t="n">
        <v>911</v>
      </c>
      <c r="B913" s="14" t="e">
        <f aca="false">join(",",G913,L913,Q913,V913,AA913,AF913,AK913)</f>
        <v>#NAME?</v>
      </c>
      <c r="C913" s="14" t="n">
        <f aca="false">IF(ISBLANK(Template!H916),, join("_",Template!H916:I916))</f>
        <v>0</v>
      </c>
      <c r="G913" s="14" t="e">
        <f aca="false">join(":",D913,E913,F913)</f>
        <v>#NAME?</v>
      </c>
      <c r="H913" s="14" t="n">
        <f aca="false">IF(ISBLANK(Template!K916),, join("_",Template!K916:L916))</f>
        <v>0</v>
      </c>
      <c r="J913" s="14" t="n">
        <f aca="false">Template!M916</f>
        <v>0</v>
      </c>
      <c r="L913" s="14" t="e">
        <f aca="false">join(":",I913,J913,K913)</f>
        <v>#NAME?</v>
      </c>
      <c r="M913" s="14" t="n">
        <f aca="false">IF(ISBLANK(Template!O916),, join("_",Template!O916:P916))</f>
        <v>0</v>
      </c>
      <c r="O913" s="14" t="n">
        <f aca="false">Template!Q916</f>
        <v>0</v>
      </c>
    </row>
    <row r="914" customFormat="false" ht="15.75" hidden="false" customHeight="false" outlineLevel="0" collapsed="false">
      <c r="A914" s="6" t="n">
        <v>912</v>
      </c>
      <c r="B914" s="14" t="e">
        <f aca="false">join(",",G914,L914,Q914,V914,AA914,AF914,AK914)</f>
        <v>#NAME?</v>
      </c>
      <c r="C914" s="14" t="n">
        <f aca="false">IF(ISBLANK(Template!H917),, join("_",Template!H917:I917))</f>
        <v>0</v>
      </c>
      <c r="G914" s="14" t="e">
        <f aca="false">join(":",D914,E914,F914)</f>
        <v>#NAME?</v>
      </c>
      <c r="H914" s="14" t="n">
        <f aca="false">IF(ISBLANK(Template!K917),, join("_",Template!K917:L917))</f>
        <v>0</v>
      </c>
      <c r="J914" s="14" t="n">
        <f aca="false">Template!M917</f>
        <v>0</v>
      </c>
      <c r="L914" s="14" t="e">
        <f aca="false">join(":",I914,J914,K914)</f>
        <v>#NAME?</v>
      </c>
      <c r="M914" s="14" t="n">
        <f aca="false">IF(ISBLANK(Template!O917),, join("_",Template!O917:P917))</f>
        <v>0</v>
      </c>
      <c r="O914" s="14" t="n">
        <f aca="false">Template!Q917</f>
        <v>0</v>
      </c>
    </row>
    <row r="915" customFormat="false" ht="15.75" hidden="false" customHeight="false" outlineLevel="0" collapsed="false">
      <c r="A915" s="6" t="n">
        <v>913</v>
      </c>
      <c r="B915" s="14" t="e">
        <f aca="false">join(",",G915,L915,Q915,V915,AA915,AF915,AK915)</f>
        <v>#NAME?</v>
      </c>
      <c r="C915" s="14" t="n">
        <f aca="false">IF(ISBLANK(Template!H918),, join("_",Template!H918:I918))</f>
        <v>0</v>
      </c>
      <c r="G915" s="14" t="e">
        <f aca="false">join(":",D915,E915,F915)</f>
        <v>#NAME?</v>
      </c>
      <c r="H915" s="14" t="n">
        <f aca="false">IF(ISBLANK(Template!K918),, join("_",Template!K918:L918))</f>
        <v>0</v>
      </c>
      <c r="J915" s="14" t="n">
        <f aca="false">Template!M918</f>
        <v>0</v>
      </c>
      <c r="L915" s="14" t="e">
        <f aca="false">join(":",I915,J915,K915)</f>
        <v>#NAME?</v>
      </c>
      <c r="M915" s="14" t="n">
        <f aca="false">IF(ISBLANK(Template!O918),, join("_",Template!O918:P918))</f>
        <v>0</v>
      </c>
      <c r="O915" s="14" t="n">
        <f aca="false">Template!Q918</f>
        <v>0</v>
      </c>
    </row>
    <row r="916" customFormat="false" ht="15.75" hidden="false" customHeight="false" outlineLevel="0" collapsed="false">
      <c r="A916" s="6" t="n">
        <v>914</v>
      </c>
      <c r="B916" s="14" t="e">
        <f aca="false">join(",",G916,L916,Q916,V916,AA916,AF916,AK916)</f>
        <v>#NAME?</v>
      </c>
      <c r="C916" s="14" t="n">
        <f aca="false">IF(ISBLANK(Template!H919),, join("_",Template!H919:I919))</f>
        <v>0</v>
      </c>
      <c r="G916" s="14" t="e">
        <f aca="false">join(":",D916,E916,F916)</f>
        <v>#NAME?</v>
      </c>
      <c r="H916" s="14" t="n">
        <f aca="false">IF(ISBLANK(Template!K919),, join("_",Template!K919:L919))</f>
        <v>0</v>
      </c>
      <c r="J916" s="14" t="n">
        <f aca="false">Template!M919</f>
        <v>0</v>
      </c>
      <c r="L916" s="14" t="e">
        <f aca="false">join(":",I916,J916,K916)</f>
        <v>#NAME?</v>
      </c>
      <c r="M916" s="14" t="n">
        <f aca="false">IF(ISBLANK(Template!O919),, join("_",Template!O919:P919))</f>
        <v>0</v>
      </c>
      <c r="O916" s="14" t="n">
        <f aca="false">Template!Q919</f>
        <v>0</v>
      </c>
    </row>
    <row r="917" customFormat="false" ht="15.75" hidden="false" customHeight="false" outlineLevel="0" collapsed="false">
      <c r="A917" s="6" t="n">
        <v>915</v>
      </c>
      <c r="B917" s="14" t="e">
        <f aca="false">join(",",G917,L917,Q917,V917,AA917,AF917,AK917)</f>
        <v>#NAME?</v>
      </c>
      <c r="C917" s="14" t="n">
        <f aca="false">IF(ISBLANK(Template!H920),, join("_",Template!H920:I920))</f>
        <v>0</v>
      </c>
      <c r="G917" s="14" t="e">
        <f aca="false">join(":",D917,E917,F917)</f>
        <v>#NAME?</v>
      </c>
      <c r="H917" s="14" t="n">
        <f aca="false">IF(ISBLANK(Template!K920),, join("_",Template!K920:L920))</f>
        <v>0</v>
      </c>
      <c r="J917" s="14" t="n">
        <f aca="false">Template!M920</f>
        <v>0</v>
      </c>
      <c r="L917" s="14" t="e">
        <f aca="false">join(":",I917,J917,K917)</f>
        <v>#NAME?</v>
      </c>
      <c r="M917" s="14" t="n">
        <f aca="false">IF(ISBLANK(Template!O920),, join("_",Template!O920:P920))</f>
        <v>0</v>
      </c>
      <c r="O917" s="14" t="n">
        <f aca="false">Template!Q920</f>
        <v>0</v>
      </c>
    </row>
    <row r="918" customFormat="false" ht="15.75" hidden="false" customHeight="false" outlineLevel="0" collapsed="false">
      <c r="A918" s="6" t="n">
        <v>916</v>
      </c>
      <c r="B918" s="14" t="e">
        <f aca="false">join(",",G918,L918,Q918,V918,AA918,AF918,AK918)</f>
        <v>#NAME?</v>
      </c>
      <c r="C918" s="14" t="n">
        <f aca="false">IF(ISBLANK(Template!H921),, join("_",Template!H921:I921))</f>
        <v>0</v>
      </c>
      <c r="G918" s="14" t="e">
        <f aca="false">join(":",D918,E918,F918)</f>
        <v>#NAME?</v>
      </c>
      <c r="H918" s="14" t="n">
        <f aca="false">IF(ISBLANK(Template!K921),, join("_",Template!K921:L921))</f>
        <v>0</v>
      </c>
      <c r="J918" s="14" t="n">
        <f aca="false">Template!M921</f>
        <v>0</v>
      </c>
      <c r="L918" s="14" t="e">
        <f aca="false">join(":",I918,J918,K918)</f>
        <v>#NAME?</v>
      </c>
      <c r="M918" s="14" t="n">
        <f aca="false">IF(ISBLANK(Template!O921),, join("_",Template!O921:P921))</f>
        <v>0</v>
      </c>
      <c r="O918" s="14" t="n">
        <f aca="false">Template!Q921</f>
        <v>0</v>
      </c>
    </row>
    <row r="919" customFormat="false" ht="15.75" hidden="false" customHeight="false" outlineLevel="0" collapsed="false">
      <c r="A919" s="6" t="n">
        <v>917</v>
      </c>
      <c r="B919" s="14" t="e">
        <f aca="false">join(",",G919,L919,Q919,V919,AA919,AF919,AK919)</f>
        <v>#NAME?</v>
      </c>
      <c r="C919" s="14" t="n">
        <f aca="false">IF(ISBLANK(Template!H922),, join("_",Template!H922:I922))</f>
        <v>0</v>
      </c>
      <c r="G919" s="14" t="e">
        <f aca="false">join(":",D919,E919,F919)</f>
        <v>#NAME?</v>
      </c>
      <c r="H919" s="14" t="n">
        <f aca="false">IF(ISBLANK(Template!K922),, join("_",Template!K922:L922))</f>
        <v>0</v>
      </c>
      <c r="J919" s="14" t="n">
        <f aca="false">Template!M922</f>
        <v>0</v>
      </c>
      <c r="L919" s="14" t="e">
        <f aca="false">join(":",I919,J919,K919)</f>
        <v>#NAME?</v>
      </c>
      <c r="M919" s="14" t="n">
        <f aca="false">IF(ISBLANK(Template!O922),, join("_",Template!O922:P922))</f>
        <v>0</v>
      </c>
      <c r="O919" s="14" t="n">
        <f aca="false">Template!Q922</f>
        <v>0</v>
      </c>
    </row>
    <row r="920" customFormat="false" ht="15.75" hidden="false" customHeight="false" outlineLevel="0" collapsed="false">
      <c r="A920" s="6" t="n">
        <v>918</v>
      </c>
      <c r="B920" s="14" t="e">
        <f aca="false">join(",",G920,L920,Q920,V920,AA920,AF920,AK920)</f>
        <v>#NAME?</v>
      </c>
      <c r="C920" s="14" t="n">
        <f aca="false">IF(ISBLANK(Template!H923),, join("_",Template!H923:I923))</f>
        <v>0</v>
      </c>
      <c r="G920" s="14" t="e">
        <f aca="false">join(":",D920,E920,F920)</f>
        <v>#NAME?</v>
      </c>
      <c r="H920" s="14" t="n">
        <f aca="false">IF(ISBLANK(Template!K923),, join("_",Template!K923:L923))</f>
        <v>0</v>
      </c>
      <c r="J920" s="14" t="n">
        <f aca="false">Template!M923</f>
        <v>0</v>
      </c>
      <c r="L920" s="14" t="e">
        <f aca="false">join(":",I920,J920,K920)</f>
        <v>#NAME?</v>
      </c>
      <c r="M920" s="14" t="n">
        <f aca="false">IF(ISBLANK(Template!O923),, join("_",Template!O923:P923))</f>
        <v>0</v>
      </c>
      <c r="O920" s="14" t="n">
        <f aca="false">Template!Q923</f>
        <v>0</v>
      </c>
    </row>
    <row r="921" customFormat="false" ht="15.75" hidden="false" customHeight="false" outlineLevel="0" collapsed="false">
      <c r="A921" s="6" t="n">
        <v>919</v>
      </c>
      <c r="B921" s="14" t="e">
        <f aca="false">join(",",G921,L921,Q921,V921,AA921,AF921,AK921)</f>
        <v>#NAME?</v>
      </c>
      <c r="C921" s="14" t="n">
        <f aca="false">IF(ISBLANK(Template!H924),, join("_",Template!H924:I924))</f>
        <v>0</v>
      </c>
      <c r="G921" s="14" t="e">
        <f aca="false">join(":",D921,E921,F921)</f>
        <v>#NAME?</v>
      </c>
      <c r="H921" s="14" t="n">
        <f aca="false">IF(ISBLANK(Template!K924),, join("_",Template!K924:L924))</f>
        <v>0</v>
      </c>
      <c r="J921" s="14" t="n">
        <f aca="false">Template!M924</f>
        <v>0</v>
      </c>
      <c r="L921" s="14" t="e">
        <f aca="false">join(":",I921,J921,K921)</f>
        <v>#NAME?</v>
      </c>
      <c r="M921" s="14" t="n">
        <f aca="false">IF(ISBLANK(Template!O924),, join("_",Template!O924:P924))</f>
        <v>0</v>
      </c>
      <c r="O921" s="14" t="n">
        <f aca="false">Template!Q924</f>
        <v>0</v>
      </c>
    </row>
    <row r="922" customFormat="false" ht="15.75" hidden="false" customHeight="false" outlineLevel="0" collapsed="false">
      <c r="A922" s="6" t="n">
        <v>920</v>
      </c>
      <c r="B922" s="14" t="e">
        <f aca="false">join(",",G922,L922,Q922,V922,AA922,AF922,AK922)</f>
        <v>#NAME?</v>
      </c>
      <c r="C922" s="14" t="n">
        <f aca="false">IF(ISBLANK(Template!H925),, join("_",Template!H925:I925))</f>
        <v>0</v>
      </c>
      <c r="G922" s="14" t="e">
        <f aca="false">join(":",D922,E922,F922)</f>
        <v>#NAME?</v>
      </c>
      <c r="H922" s="14" t="n">
        <f aca="false">IF(ISBLANK(Template!K925),, join("_",Template!K925:L925))</f>
        <v>0</v>
      </c>
      <c r="J922" s="14" t="n">
        <f aca="false">Template!M925</f>
        <v>0</v>
      </c>
      <c r="L922" s="14" t="e">
        <f aca="false">join(":",I922,J922,K922)</f>
        <v>#NAME?</v>
      </c>
      <c r="M922" s="14" t="n">
        <f aca="false">IF(ISBLANK(Template!O925),, join("_",Template!O925:P925))</f>
        <v>0</v>
      </c>
      <c r="O922" s="14" t="n">
        <f aca="false">Template!Q925</f>
        <v>0</v>
      </c>
    </row>
    <row r="923" customFormat="false" ht="15.75" hidden="false" customHeight="false" outlineLevel="0" collapsed="false">
      <c r="A923" s="6" t="n">
        <v>921</v>
      </c>
      <c r="B923" s="14" t="e">
        <f aca="false">join(",",G923,L923,Q923,V923,AA923,AF923,AK923)</f>
        <v>#NAME?</v>
      </c>
      <c r="C923" s="14" t="n">
        <f aca="false">IF(ISBLANK(Template!H926),, join("_",Template!H926:I926))</f>
        <v>0</v>
      </c>
      <c r="G923" s="14" t="e">
        <f aca="false">join(":",D923,E923,F923)</f>
        <v>#NAME?</v>
      </c>
      <c r="H923" s="14" t="n">
        <f aca="false">IF(ISBLANK(Template!K926),, join("_",Template!K926:L926))</f>
        <v>0</v>
      </c>
      <c r="J923" s="14" t="n">
        <f aca="false">Template!M926</f>
        <v>0</v>
      </c>
      <c r="L923" s="14" t="e">
        <f aca="false">join(":",I923,J923,K923)</f>
        <v>#NAME?</v>
      </c>
      <c r="M923" s="14" t="n">
        <f aca="false">IF(ISBLANK(Template!O926),, join("_",Template!O926:P926))</f>
        <v>0</v>
      </c>
      <c r="O923" s="14" t="n">
        <f aca="false">Template!Q926</f>
        <v>0</v>
      </c>
    </row>
    <row r="924" customFormat="false" ht="15.75" hidden="false" customHeight="false" outlineLevel="0" collapsed="false">
      <c r="A924" s="6" t="n">
        <v>922</v>
      </c>
      <c r="B924" s="14" t="e">
        <f aca="false">join(",",G924,L924,Q924,V924,AA924,AF924,AK924)</f>
        <v>#NAME?</v>
      </c>
      <c r="C924" s="14" t="n">
        <f aca="false">IF(ISBLANK(Template!H927),, join("_",Template!H927:I927))</f>
        <v>0</v>
      </c>
      <c r="G924" s="14" t="e">
        <f aca="false">join(":",D924,E924,F924)</f>
        <v>#NAME?</v>
      </c>
      <c r="H924" s="14" t="n">
        <f aca="false">IF(ISBLANK(Template!K927),, join("_",Template!K927:L927))</f>
        <v>0</v>
      </c>
      <c r="J924" s="14" t="n">
        <f aca="false">Template!M927</f>
        <v>0</v>
      </c>
      <c r="L924" s="14" t="e">
        <f aca="false">join(":",I924,J924,K924)</f>
        <v>#NAME?</v>
      </c>
      <c r="M924" s="14" t="n">
        <f aca="false">IF(ISBLANK(Template!O927),, join("_",Template!O927:P927))</f>
        <v>0</v>
      </c>
      <c r="O924" s="14" t="n">
        <f aca="false">Template!Q927</f>
        <v>0</v>
      </c>
    </row>
    <row r="925" customFormat="false" ht="15.75" hidden="false" customHeight="false" outlineLevel="0" collapsed="false">
      <c r="A925" s="6" t="n">
        <v>923</v>
      </c>
      <c r="B925" s="14" t="e">
        <f aca="false">join(",",G925,L925,Q925,V925,AA925,AF925,AK925)</f>
        <v>#NAME?</v>
      </c>
      <c r="C925" s="14" t="n">
        <f aca="false">IF(ISBLANK(Template!H928),, join("_",Template!H928:I928))</f>
        <v>0</v>
      </c>
      <c r="G925" s="14" t="e">
        <f aca="false">join(":",D925,E925,F925)</f>
        <v>#NAME?</v>
      </c>
      <c r="H925" s="14" t="n">
        <f aca="false">IF(ISBLANK(Template!K928),, join("_",Template!K928:L928))</f>
        <v>0</v>
      </c>
      <c r="J925" s="14" t="n">
        <f aca="false">Template!M928</f>
        <v>0</v>
      </c>
      <c r="L925" s="14" t="e">
        <f aca="false">join(":",I925,J925,K925)</f>
        <v>#NAME?</v>
      </c>
      <c r="M925" s="14" t="n">
        <f aca="false">IF(ISBLANK(Template!O928),, join("_",Template!O928:P928))</f>
        <v>0</v>
      </c>
      <c r="O925" s="14" t="n">
        <f aca="false">Template!Q928</f>
        <v>0</v>
      </c>
    </row>
    <row r="926" customFormat="false" ht="15.75" hidden="false" customHeight="false" outlineLevel="0" collapsed="false">
      <c r="A926" s="6" t="n">
        <v>924</v>
      </c>
      <c r="B926" s="14" t="e">
        <f aca="false">join(",",G926,L926,Q926,V926,AA926,AF926,AK926)</f>
        <v>#NAME?</v>
      </c>
      <c r="C926" s="14" t="n">
        <f aca="false">IF(ISBLANK(Template!H929),, join("_",Template!H929:I929))</f>
        <v>0</v>
      </c>
      <c r="G926" s="14" t="e">
        <f aca="false">join(":",D926,E926,F926)</f>
        <v>#NAME?</v>
      </c>
      <c r="H926" s="14" t="n">
        <f aca="false">IF(ISBLANK(Template!K929),, join("_",Template!K929:L929))</f>
        <v>0</v>
      </c>
      <c r="J926" s="14" t="n">
        <f aca="false">Template!M929</f>
        <v>0</v>
      </c>
      <c r="L926" s="14" t="e">
        <f aca="false">join(":",I926,J926,K926)</f>
        <v>#NAME?</v>
      </c>
      <c r="M926" s="14" t="n">
        <f aca="false">IF(ISBLANK(Template!O929),, join("_",Template!O929:P929))</f>
        <v>0</v>
      </c>
      <c r="O926" s="14" t="n">
        <f aca="false">Template!Q929</f>
        <v>0</v>
      </c>
    </row>
    <row r="927" customFormat="false" ht="15.75" hidden="false" customHeight="false" outlineLevel="0" collapsed="false">
      <c r="A927" s="6" t="n">
        <v>925</v>
      </c>
      <c r="B927" s="14" t="e">
        <f aca="false">join(",",G927,L927,Q927,V927,AA927,AF927,AK927)</f>
        <v>#NAME?</v>
      </c>
      <c r="C927" s="14" t="n">
        <f aca="false">IF(ISBLANK(Template!H930),, join("_",Template!H930:I930))</f>
        <v>0</v>
      </c>
      <c r="G927" s="14" t="e">
        <f aca="false">join(":",D927,E927,F927)</f>
        <v>#NAME?</v>
      </c>
      <c r="H927" s="14" t="n">
        <f aca="false">IF(ISBLANK(Template!K930),, join("_",Template!K930:L930))</f>
        <v>0</v>
      </c>
      <c r="J927" s="14" t="n">
        <f aca="false">Template!M930</f>
        <v>0</v>
      </c>
      <c r="L927" s="14" t="e">
        <f aca="false">join(":",I927,J927,K927)</f>
        <v>#NAME?</v>
      </c>
      <c r="M927" s="14" t="n">
        <f aca="false">IF(ISBLANK(Template!O930),, join("_",Template!O930:P930))</f>
        <v>0</v>
      </c>
      <c r="O927" s="14" t="n">
        <f aca="false">Template!Q930</f>
        <v>0</v>
      </c>
    </row>
    <row r="928" customFormat="false" ht="15.75" hidden="false" customHeight="false" outlineLevel="0" collapsed="false">
      <c r="A928" s="6" t="n">
        <v>926</v>
      </c>
      <c r="B928" s="14" t="e">
        <f aca="false">join(",",G928,L928,Q928,V928,AA928,AF928,AK928)</f>
        <v>#NAME?</v>
      </c>
      <c r="C928" s="14" t="n">
        <f aca="false">IF(ISBLANK(Template!H931),, join("_",Template!H931:I931))</f>
        <v>0</v>
      </c>
      <c r="G928" s="14" t="e">
        <f aca="false">join(":",D928,E928,F928)</f>
        <v>#NAME?</v>
      </c>
      <c r="H928" s="14" t="n">
        <f aca="false">IF(ISBLANK(Template!K931),, join("_",Template!K931:L931))</f>
        <v>0</v>
      </c>
      <c r="J928" s="14" t="n">
        <f aca="false">Template!M931</f>
        <v>0</v>
      </c>
      <c r="L928" s="14" t="e">
        <f aca="false">join(":",I928,J928,K928)</f>
        <v>#NAME?</v>
      </c>
      <c r="M928" s="14" t="n">
        <f aca="false">IF(ISBLANK(Template!O931),, join("_",Template!O931:P931))</f>
        <v>0</v>
      </c>
      <c r="O928" s="14" t="n">
        <f aca="false">Template!Q931</f>
        <v>0</v>
      </c>
    </row>
    <row r="929" customFormat="false" ht="15.75" hidden="false" customHeight="false" outlineLevel="0" collapsed="false">
      <c r="A929" s="6" t="n">
        <v>927</v>
      </c>
      <c r="B929" s="14" t="e">
        <f aca="false">join(",",G929,L929,Q929,V929,AA929,AF929,AK929)</f>
        <v>#NAME?</v>
      </c>
      <c r="C929" s="14" t="n">
        <f aca="false">IF(ISBLANK(Template!H932),, join("_",Template!H932:I932))</f>
        <v>0</v>
      </c>
      <c r="G929" s="14" t="e">
        <f aca="false">join(":",D929,E929,F929)</f>
        <v>#NAME?</v>
      </c>
      <c r="H929" s="14" t="n">
        <f aca="false">IF(ISBLANK(Template!K932),, join("_",Template!K932:L932))</f>
        <v>0</v>
      </c>
      <c r="J929" s="14" t="n">
        <f aca="false">Template!M932</f>
        <v>0</v>
      </c>
      <c r="L929" s="14" t="e">
        <f aca="false">join(":",I929,J929,K929)</f>
        <v>#NAME?</v>
      </c>
      <c r="M929" s="14" t="n">
        <f aca="false">IF(ISBLANK(Template!O932),, join("_",Template!O932:P932))</f>
        <v>0</v>
      </c>
      <c r="O929" s="14" t="n">
        <f aca="false">Template!Q932</f>
        <v>0</v>
      </c>
    </row>
    <row r="930" customFormat="false" ht="15.75" hidden="false" customHeight="false" outlineLevel="0" collapsed="false">
      <c r="A930" s="6" t="n">
        <v>928</v>
      </c>
      <c r="B930" s="14" t="e">
        <f aca="false">join(",",G930,L930,Q930,V930,AA930,AF930,AK930)</f>
        <v>#NAME?</v>
      </c>
      <c r="C930" s="14" t="n">
        <f aca="false">IF(ISBLANK(Template!H933),, join("_",Template!H933:I933))</f>
        <v>0</v>
      </c>
      <c r="G930" s="14" t="e">
        <f aca="false">join(":",D930,E930,F930)</f>
        <v>#NAME?</v>
      </c>
      <c r="H930" s="14" t="n">
        <f aca="false">IF(ISBLANK(Template!K933),, join("_",Template!K933:L933))</f>
        <v>0</v>
      </c>
      <c r="J930" s="14" t="n">
        <f aca="false">Template!M933</f>
        <v>0</v>
      </c>
      <c r="L930" s="14" t="e">
        <f aca="false">join(":",I930,J930,K930)</f>
        <v>#NAME?</v>
      </c>
      <c r="M930" s="14" t="n">
        <f aca="false">IF(ISBLANK(Template!O933),, join("_",Template!O933:P933))</f>
        <v>0</v>
      </c>
      <c r="O930" s="14" t="n">
        <f aca="false">Template!Q933</f>
        <v>0</v>
      </c>
    </row>
    <row r="931" customFormat="false" ht="15.75" hidden="false" customHeight="false" outlineLevel="0" collapsed="false">
      <c r="A931" s="6" t="n">
        <v>929</v>
      </c>
      <c r="B931" s="14" t="e">
        <f aca="false">join(",",G931,L931,Q931,V931,AA931,AF931,AK931)</f>
        <v>#NAME?</v>
      </c>
      <c r="C931" s="14" t="n">
        <f aca="false">IF(ISBLANK(Template!H934),, join("_",Template!H934:I934))</f>
        <v>0</v>
      </c>
      <c r="G931" s="14" t="e">
        <f aca="false">join(":",D931,E931,F931)</f>
        <v>#NAME?</v>
      </c>
      <c r="H931" s="14" t="n">
        <f aca="false">IF(ISBLANK(Template!K934),, join("_",Template!K934:L934))</f>
        <v>0</v>
      </c>
      <c r="J931" s="14" t="n">
        <f aca="false">Template!M934</f>
        <v>0</v>
      </c>
      <c r="L931" s="14" t="e">
        <f aca="false">join(":",I931,J931,K931)</f>
        <v>#NAME?</v>
      </c>
      <c r="M931" s="14" t="n">
        <f aca="false">IF(ISBLANK(Template!O934),, join("_",Template!O934:P934))</f>
        <v>0</v>
      </c>
      <c r="O931" s="14" t="n">
        <f aca="false">Template!Q934</f>
        <v>0</v>
      </c>
    </row>
    <row r="932" customFormat="false" ht="15.75" hidden="false" customHeight="false" outlineLevel="0" collapsed="false">
      <c r="A932" s="6" t="n">
        <v>930</v>
      </c>
      <c r="B932" s="14" t="e">
        <f aca="false">join(",",G932,L932,Q932,V932,AA932,AF932,AK932)</f>
        <v>#NAME?</v>
      </c>
      <c r="C932" s="14" t="n">
        <f aca="false">IF(ISBLANK(Template!H935),, join("_",Template!H935:I935))</f>
        <v>0</v>
      </c>
      <c r="G932" s="14" t="e">
        <f aca="false">join(":",D932,E932,F932)</f>
        <v>#NAME?</v>
      </c>
      <c r="H932" s="14" t="n">
        <f aca="false">IF(ISBLANK(Template!K935),, join("_",Template!K935:L935))</f>
        <v>0</v>
      </c>
      <c r="J932" s="14" t="n">
        <f aca="false">Template!M935</f>
        <v>0</v>
      </c>
      <c r="L932" s="14" t="e">
        <f aca="false">join(":",I932,J932,K932)</f>
        <v>#NAME?</v>
      </c>
      <c r="M932" s="14" t="n">
        <f aca="false">IF(ISBLANK(Template!O935),, join("_",Template!O935:P935))</f>
        <v>0</v>
      </c>
      <c r="O932" s="14" t="n">
        <f aca="false">Template!Q935</f>
        <v>0</v>
      </c>
    </row>
    <row r="933" customFormat="false" ht="15.75" hidden="false" customHeight="false" outlineLevel="0" collapsed="false">
      <c r="A933" s="6" t="n">
        <v>931</v>
      </c>
      <c r="B933" s="14" t="e">
        <f aca="false">join(",",G933,L933,Q933,V933,AA933,AF933,AK933)</f>
        <v>#NAME?</v>
      </c>
      <c r="C933" s="14" t="n">
        <f aca="false">IF(ISBLANK(Template!H936),, join("_",Template!H936:I936))</f>
        <v>0</v>
      </c>
      <c r="G933" s="14" t="e">
        <f aca="false">join(":",D933,E933,F933)</f>
        <v>#NAME?</v>
      </c>
      <c r="H933" s="14" t="n">
        <f aca="false">IF(ISBLANK(Template!K936),, join("_",Template!K936:L936))</f>
        <v>0</v>
      </c>
      <c r="J933" s="14" t="n">
        <f aca="false">Template!M936</f>
        <v>0</v>
      </c>
      <c r="L933" s="14" t="e">
        <f aca="false">join(":",I933,J933,K933)</f>
        <v>#NAME?</v>
      </c>
      <c r="M933" s="14" t="n">
        <f aca="false">IF(ISBLANK(Template!O936),, join("_",Template!O936:P936))</f>
        <v>0</v>
      </c>
      <c r="O933" s="14" t="n">
        <f aca="false">Template!Q936</f>
        <v>0</v>
      </c>
    </row>
    <row r="934" customFormat="false" ht="15.75" hidden="false" customHeight="false" outlineLevel="0" collapsed="false">
      <c r="A934" s="6" t="n">
        <v>932</v>
      </c>
      <c r="B934" s="14" t="e">
        <f aca="false">join(",",G934,L934,Q934,V934,AA934,AF934,AK934)</f>
        <v>#NAME?</v>
      </c>
      <c r="C934" s="14" t="n">
        <f aca="false">IF(ISBLANK(Template!H937),, join("_",Template!H937:I937))</f>
        <v>0</v>
      </c>
      <c r="G934" s="14" t="e">
        <f aca="false">join(":",D934,E934,F934)</f>
        <v>#NAME?</v>
      </c>
      <c r="H934" s="14" t="n">
        <f aca="false">IF(ISBLANK(Template!K937),, join("_",Template!K937:L937))</f>
        <v>0</v>
      </c>
      <c r="J934" s="14" t="n">
        <f aca="false">Template!M937</f>
        <v>0</v>
      </c>
      <c r="L934" s="14" t="e">
        <f aca="false">join(":",I934,J934,K934)</f>
        <v>#NAME?</v>
      </c>
      <c r="M934" s="14" t="n">
        <f aca="false">IF(ISBLANK(Template!O937),, join("_",Template!O937:P937))</f>
        <v>0</v>
      </c>
      <c r="O934" s="14" t="n">
        <f aca="false">Template!Q937</f>
        <v>0</v>
      </c>
    </row>
    <row r="935" customFormat="false" ht="15.75" hidden="false" customHeight="false" outlineLevel="0" collapsed="false">
      <c r="A935" s="6" t="n">
        <v>933</v>
      </c>
      <c r="B935" s="14" t="e">
        <f aca="false">join(",",G935,L935,Q935,V935,AA935,AF935,AK935)</f>
        <v>#NAME?</v>
      </c>
      <c r="C935" s="14" t="n">
        <f aca="false">IF(ISBLANK(Template!H938),, join("_",Template!H938:I938))</f>
        <v>0</v>
      </c>
      <c r="G935" s="14" t="e">
        <f aca="false">join(":",D935,E935,F935)</f>
        <v>#NAME?</v>
      </c>
      <c r="H935" s="14" t="n">
        <f aca="false">IF(ISBLANK(Template!K938),, join("_",Template!K938:L938))</f>
        <v>0</v>
      </c>
      <c r="J935" s="14" t="n">
        <f aca="false">Template!M938</f>
        <v>0</v>
      </c>
      <c r="L935" s="14" t="e">
        <f aca="false">join(":",I935,J935,K935)</f>
        <v>#NAME?</v>
      </c>
      <c r="M935" s="14" t="n">
        <f aca="false">IF(ISBLANK(Template!O938),, join("_",Template!O938:P938))</f>
        <v>0</v>
      </c>
      <c r="O935" s="14" t="n">
        <f aca="false">Template!Q938</f>
        <v>0</v>
      </c>
    </row>
    <row r="936" customFormat="false" ht="15.75" hidden="false" customHeight="false" outlineLevel="0" collapsed="false">
      <c r="A936" s="6" t="n">
        <v>934</v>
      </c>
      <c r="B936" s="14" t="e">
        <f aca="false">join(",",G936,L936,Q936,V936,AA936,AF936,AK936)</f>
        <v>#NAME?</v>
      </c>
      <c r="C936" s="14" t="n">
        <f aca="false">IF(ISBLANK(Template!H939),, join("_",Template!H939:I939))</f>
        <v>0</v>
      </c>
      <c r="G936" s="14" t="e">
        <f aca="false">join(":",D936,E936,F936)</f>
        <v>#NAME?</v>
      </c>
      <c r="H936" s="14" t="n">
        <f aca="false">IF(ISBLANK(Template!K939),, join("_",Template!K939:L939))</f>
        <v>0</v>
      </c>
      <c r="J936" s="14" t="n">
        <f aca="false">Template!M939</f>
        <v>0</v>
      </c>
      <c r="L936" s="14" t="e">
        <f aca="false">join(":",I936,J936,K936)</f>
        <v>#NAME?</v>
      </c>
      <c r="M936" s="14" t="n">
        <f aca="false">IF(ISBLANK(Template!O939),, join("_",Template!O939:P939))</f>
        <v>0</v>
      </c>
      <c r="O936" s="14" t="n">
        <f aca="false">Template!Q939</f>
        <v>0</v>
      </c>
    </row>
    <row r="937" customFormat="false" ht="15.75" hidden="false" customHeight="false" outlineLevel="0" collapsed="false">
      <c r="A937" s="6" t="n">
        <v>935</v>
      </c>
      <c r="B937" s="14" t="e">
        <f aca="false">join(",",G937,L937,Q937,V937,AA937,AF937,AK937)</f>
        <v>#NAME?</v>
      </c>
      <c r="C937" s="14" t="n">
        <f aca="false">IF(ISBLANK(Template!H940),, join("_",Template!H940:I940))</f>
        <v>0</v>
      </c>
      <c r="G937" s="14" t="e">
        <f aca="false">join(":",D937,E937,F937)</f>
        <v>#NAME?</v>
      </c>
      <c r="H937" s="14" t="n">
        <f aca="false">IF(ISBLANK(Template!K940),, join("_",Template!K940:L940))</f>
        <v>0</v>
      </c>
      <c r="J937" s="14" t="n">
        <f aca="false">Template!M940</f>
        <v>0</v>
      </c>
      <c r="L937" s="14" t="e">
        <f aca="false">join(":",I937,J937,K937)</f>
        <v>#NAME?</v>
      </c>
      <c r="M937" s="14" t="n">
        <f aca="false">IF(ISBLANK(Template!O940),, join("_",Template!O940:P940))</f>
        <v>0</v>
      </c>
      <c r="O937" s="14" t="n">
        <f aca="false">Template!Q940</f>
        <v>0</v>
      </c>
    </row>
    <row r="938" customFormat="false" ht="15.75" hidden="false" customHeight="false" outlineLevel="0" collapsed="false">
      <c r="A938" s="6" t="n">
        <v>936</v>
      </c>
      <c r="B938" s="14" t="e">
        <f aca="false">join(",",G938,L938,Q938,V938,AA938,AF938,AK938)</f>
        <v>#NAME?</v>
      </c>
      <c r="C938" s="14" t="n">
        <f aca="false">IF(ISBLANK(Template!H941),, join("_",Template!H941:I941))</f>
        <v>0</v>
      </c>
      <c r="G938" s="14" t="e">
        <f aca="false">join(":",D938,E938,F938)</f>
        <v>#NAME?</v>
      </c>
      <c r="H938" s="14" t="n">
        <f aca="false">IF(ISBLANK(Template!K941),, join("_",Template!K941:L941))</f>
        <v>0</v>
      </c>
      <c r="J938" s="14" t="n">
        <f aca="false">Template!M941</f>
        <v>0</v>
      </c>
      <c r="L938" s="14" t="e">
        <f aca="false">join(":",I938,J938,K938)</f>
        <v>#NAME?</v>
      </c>
      <c r="M938" s="14" t="n">
        <f aca="false">IF(ISBLANK(Template!O941),, join("_",Template!O941:P941))</f>
        <v>0</v>
      </c>
      <c r="O938" s="14" t="n">
        <f aca="false">Template!Q941</f>
        <v>0</v>
      </c>
    </row>
    <row r="939" customFormat="false" ht="15.75" hidden="false" customHeight="false" outlineLevel="0" collapsed="false">
      <c r="A939" s="6" t="n">
        <v>937</v>
      </c>
      <c r="B939" s="14" t="e">
        <f aca="false">join(",",G939,L939,Q939,V939,AA939,AF939,AK939)</f>
        <v>#NAME?</v>
      </c>
      <c r="C939" s="14" t="n">
        <f aca="false">IF(ISBLANK(Template!H942),, join("_",Template!H942:I942))</f>
        <v>0</v>
      </c>
      <c r="G939" s="14" t="e">
        <f aca="false">join(":",D939,E939,F939)</f>
        <v>#NAME?</v>
      </c>
      <c r="H939" s="14" t="n">
        <f aca="false">IF(ISBLANK(Template!K942),, join("_",Template!K942:L942))</f>
        <v>0</v>
      </c>
      <c r="J939" s="14" t="n">
        <f aca="false">Template!M942</f>
        <v>0</v>
      </c>
      <c r="L939" s="14" t="e">
        <f aca="false">join(":",I939,J939,K939)</f>
        <v>#NAME?</v>
      </c>
      <c r="M939" s="14" t="n">
        <f aca="false">IF(ISBLANK(Template!O942),, join("_",Template!O942:P942))</f>
        <v>0</v>
      </c>
      <c r="O939" s="14" t="n">
        <f aca="false">Template!Q942</f>
        <v>0</v>
      </c>
    </row>
    <row r="940" customFormat="false" ht="15.75" hidden="false" customHeight="false" outlineLevel="0" collapsed="false">
      <c r="A940" s="6" t="n">
        <v>938</v>
      </c>
      <c r="B940" s="14" t="e">
        <f aca="false">join(",",G940,L940,Q940,V940,AA940,AF940,AK940)</f>
        <v>#NAME?</v>
      </c>
      <c r="C940" s="14" t="n">
        <f aca="false">IF(ISBLANK(Template!H943),, join("_",Template!H943:I943))</f>
        <v>0</v>
      </c>
      <c r="G940" s="14" t="e">
        <f aca="false">join(":",D940,E940,F940)</f>
        <v>#NAME?</v>
      </c>
      <c r="H940" s="14" t="n">
        <f aca="false">IF(ISBLANK(Template!K943),, join("_",Template!K943:L943))</f>
        <v>0</v>
      </c>
      <c r="J940" s="14" t="n">
        <f aca="false">Template!M943</f>
        <v>0</v>
      </c>
      <c r="L940" s="14" t="e">
        <f aca="false">join(":",I940,J940,K940)</f>
        <v>#NAME?</v>
      </c>
      <c r="M940" s="14" t="n">
        <f aca="false">IF(ISBLANK(Template!O943),, join("_",Template!O943:P943))</f>
        <v>0</v>
      </c>
      <c r="O940" s="14" t="n">
        <f aca="false">Template!Q943</f>
        <v>0</v>
      </c>
    </row>
    <row r="941" customFormat="false" ht="15.75" hidden="false" customHeight="false" outlineLevel="0" collapsed="false">
      <c r="A941" s="6" t="n">
        <v>939</v>
      </c>
      <c r="B941" s="14" t="e">
        <f aca="false">join(",",G941,L941,Q941,V941,AA941,AF941,AK941)</f>
        <v>#NAME?</v>
      </c>
      <c r="C941" s="14" t="n">
        <f aca="false">IF(ISBLANK(Template!H944),, join("_",Template!H944:I944))</f>
        <v>0</v>
      </c>
      <c r="G941" s="14" t="e">
        <f aca="false">join(":",D941,E941,F941)</f>
        <v>#NAME?</v>
      </c>
      <c r="H941" s="14" t="n">
        <f aca="false">IF(ISBLANK(Template!K944),, join("_",Template!K944:L944))</f>
        <v>0</v>
      </c>
      <c r="J941" s="14" t="n">
        <f aca="false">Template!M944</f>
        <v>0</v>
      </c>
      <c r="L941" s="14" t="e">
        <f aca="false">join(":",I941,J941,K941)</f>
        <v>#NAME?</v>
      </c>
      <c r="M941" s="14" t="n">
        <f aca="false">IF(ISBLANK(Template!O944),, join("_",Template!O944:P944))</f>
        <v>0</v>
      </c>
      <c r="O941" s="14" t="n">
        <f aca="false">Template!Q944</f>
        <v>0</v>
      </c>
    </row>
    <row r="942" customFormat="false" ht="15.75" hidden="false" customHeight="false" outlineLevel="0" collapsed="false">
      <c r="A942" s="6" t="n">
        <v>940</v>
      </c>
      <c r="B942" s="14" t="e">
        <f aca="false">join(",",G942,L942,Q942,V942,AA942,AF942,AK942)</f>
        <v>#NAME?</v>
      </c>
      <c r="C942" s="14" t="n">
        <f aca="false">IF(ISBLANK(Template!H945),, join("_",Template!H945:I945))</f>
        <v>0</v>
      </c>
      <c r="G942" s="14" t="e">
        <f aca="false">join(":",D942,E942,F942)</f>
        <v>#NAME?</v>
      </c>
      <c r="H942" s="14" t="n">
        <f aca="false">IF(ISBLANK(Template!K945),, join("_",Template!K945:L945))</f>
        <v>0</v>
      </c>
      <c r="J942" s="14" t="n">
        <f aca="false">Template!M945</f>
        <v>0</v>
      </c>
      <c r="L942" s="14" t="e">
        <f aca="false">join(":",I942,J942,K942)</f>
        <v>#NAME?</v>
      </c>
      <c r="M942" s="14" t="n">
        <f aca="false">IF(ISBLANK(Template!O945),, join("_",Template!O945:P945))</f>
        <v>0</v>
      </c>
      <c r="O942" s="14" t="n">
        <f aca="false">Template!Q945</f>
        <v>0</v>
      </c>
    </row>
    <row r="943" customFormat="false" ht="15.75" hidden="false" customHeight="false" outlineLevel="0" collapsed="false">
      <c r="A943" s="6" t="n">
        <v>941</v>
      </c>
      <c r="B943" s="14" t="e">
        <f aca="false">join(",",G943,L943,Q943,V943,AA943,AF943,AK943)</f>
        <v>#NAME?</v>
      </c>
      <c r="C943" s="14" t="n">
        <f aca="false">IF(ISBLANK(Template!H946),, join("_",Template!H946:I946))</f>
        <v>0</v>
      </c>
      <c r="G943" s="14" t="e">
        <f aca="false">join(":",D943,E943,F943)</f>
        <v>#NAME?</v>
      </c>
      <c r="H943" s="14" t="n">
        <f aca="false">IF(ISBLANK(Template!K946),, join("_",Template!K946:L946))</f>
        <v>0</v>
      </c>
      <c r="J943" s="14" t="n">
        <f aca="false">Template!M946</f>
        <v>0</v>
      </c>
      <c r="L943" s="14" t="e">
        <f aca="false">join(":",I943,J943,K943)</f>
        <v>#NAME?</v>
      </c>
      <c r="M943" s="14" t="n">
        <f aca="false">IF(ISBLANK(Template!O946),, join("_",Template!O946:P946))</f>
        <v>0</v>
      </c>
      <c r="O943" s="14" t="n">
        <f aca="false">Template!Q946</f>
        <v>0</v>
      </c>
    </row>
    <row r="944" customFormat="false" ht="15.75" hidden="false" customHeight="false" outlineLevel="0" collapsed="false">
      <c r="A944" s="6" t="n">
        <v>942</v>
      </c>
      <c r="B944" s="14" t="e">
        <f aca="false">join(",",G944,L944,Q944,V944,AA944,AF944,AK944)</f>
        <v>#NAME?</v>
      </c>
      <c r="C944" s="14" t="n">
        <f aca="false">IF(ISBLANK(Template!H947),, join("_",Template!H947:I947))</f>
        <v>0</v>
      </c>
      <c r="G944" s="14" t="e">
        <f aca="false">join(":",D944,E944,F944)</f>
        <v>#NAME?</v>
      </c>
      <c r="H944" s="14" t="n">
        <f aca="false">IF(ISBLANK(Template!K947),, join("_",Template!K947:L947))</f>
        <v>0</v>
      </c>
      <c r="J944" s="14" t="n">
        <f aca="false">Template!M947</f>
        <v>0</v>
      </c>
      <c r="L944" s="14" t="e">
        <f aca="false">join(":",I944,J944,K944)</f>
        <v>#NAME?</v>
      </c>
      <c r="M944" s="14" t="n">
        <f aca="false">IF(ISBLANK(Template!O947),, join("_",Template!O947:P947))</f>
        <v>0</v>
      </c>
      <c r="O944" s="14" t="n">
        <f aca="false">Template!Q947</f>
        <v>0</v>
      </c>
    </row>
    <row r="945" customFormat="false" ht="15.75" hidden="false" customHeight="false" outlineLevel="0" collapsed="false">
      <c r="A945" s="6" t="n">
        <v>943</v>
      </c>
      <c r="B945" s="14" t="e">
        <f aca="false">join(",",G945,L945,Q945,V945,AA945,AF945,AK945)</f>
        <v>#NAME?</v>
      </c>
      <c r="C945" s="14" t="n">
        <f aca="false">IF(ISBLANK(Template!H948),, join("_",Template!H948:I948))</f>
        <v>0</v>
      </c>
      <c r="G945" s="14" t="e">
        <f aca="false">join(":",D945,E945,F945)</f>
        <v>#NAME?</v>
      </c>
      <c r="H945" s="14" t="n">
        <f aca="false">IF(ISBLANK(Template!K948),, join("_",Template!K948:L948))</f>
        <v>0</v>
      </c>
      <c r="J945" s="14" t="n">
        <f aca="false">Template!M948</f>
        <v>0</v>
      </c>
      <c r="L945" s="14" t="e">
        <f aca="false">join(":",I945,J945,K945)</f>
        <v>#NAME?</v>
      </c>
      <c r="M945" s="14" t="n">
        <f aca="false">IF(ISBLANK(Template!O948),, join("_",Template!O948:P948))</f>
        <v>0</v>
      </c>
      <c r="O945" s="14" t="n">
        <f aca="false">Template!Q948</f>
        <v>0</v>
      </c>
    </row>
    <row r="946" customFormat="false" ht="15.75" hidden="false" customHeight="false" outlineLevel="0" collapsed="false">
      <c r="A946" s="6" t="n">
        <v>944</v>
      </c>
      <c r="B946" s="14" t="e">
        <f aca="false">join(",",G946,L946,Q946,V946,AA946,AF946,AK946)</f>
        <v>#NAME?</v>
      </c>
      <c r="C946" s="14" t="n">
        <f aca="false">IF(ISBLANK(Template!H949),, join("_",Template!H949:I949))</f>
        <v>0</v>
      </c>
      <c r="G946" s="14" t="e">
        <f aca="false">join(":",D946,E946,F946)</f>
        <v>#NAME?</v>
      </c>
      <c r="H946" s="14" t="n">
        <f aca="false">IF(ISBLANK(Template!K949),, join("_",Template!K949:L949))</f>
        <v>0</v>
      </c>
      <c r="J946" s="14" t="n">
        <f aca="false">Template!M949</f>
        <v>0</v>
      </c>
      <c r="L946" s="14" t="e">
        <f aca="false">join(":",I946,J946,K946)</f>
        <v>#NAME?</v>
      </c>
      <c r="M946" s="14" t="n">
        <f aca="false">IF(ISBLANK(Template!O949),, join("_",Template!O949:P949))</f>
        <v>0</v>
      </c>
      <c r="O946" s="14" t="n">
        <f aca="false">Template!Q949</f>
        <v>0</v>
      </c>
    </row>
    <row r="947" customFormat="false" ht="15.75" hidden="false" customHeight="false" outlineLevel="0" collapsed="false">
      <c r="A947" s="6" t="n">
        <v>945</v>
      </c>
      <c r="B947" s="14" t="e">
        <f aca="false">join(",",G947,L947,Q947,V947,AA947,AF947,AK947)</f>
        <v>#NAME?</v>
      </c>
      <c r="C947" s="14" t="n">
        <f aca="false">IF(ISBLANK(Template!H950),, join("_",Template!H950:I950))</f>
        <v>0</v>
      </c>
      <c r="G947" s="14" t="e">
        <f aca="false">join(":",D947,E947,F947)</f>
        <v>#NAME?</v>
      </c>
      <c r="H947" s="14" t="n">
        <f aca="false">IF(ISBLANK(Template!K950),, join("_",Template!K950:L950))</f>
        <v>0</v>
      </c>
      <c r="J947" s="14" t="n">
        <f aca="false">Template!M950</f>
        <v>0</v>
      </c>
      <c r="L947" s="14" t="e">
        <f aca="false">join(":",I947,J947,K947)</f>
        <v>#NAME?</v>
      </c>
      <c r="M947" s="14" t="n">
        <f aca="false">IF(ISBLANK(Template!O950),, join("_",Template!O950:P950))</f>
        <v>0</v>
      </c>
      <c r="O947" s="14" t="n">
        <f aca="false">Template!Q950</f>
        <v>0</v>
      </c>
    </row>
    <row r="948" customFormat="false" ht="15.75" hidden="false" customHeight="false" outlineLevel="0" collapsed="false">
      <c r="A948" s="6" t="n">
        <v>946</v>
      </c>
      <c r="B948" s="14" t="e">
        <f aca="false">join(",",G948,L948,Q948,V948,AA948,AF948,AK948)</f>
        <v>#NAME?</v>
      </c>
      <c r="C948" s="14" t="n">
        <f aca="false">IF(ISBLANK(Template!H951),, join("_",Template!H951:I951))</f>
        <v>0</v>
      </c>
      <c r="G948" s="14" t="e">
        <f aca="false">join(":",D948,E948,F948)</f>
        <v>#NAME?</v>
      </c>
      <c r="H948" s="14" t="n">
        <f aca="false">IF(ISBLANK(Template!K951),, join("_",Template!K951:L951))</f>
        <v>0</v>
      </c>
      <c r="J948" s="14" t="n">
        <f aca="false">Template!M951</f>
        <v>0</v>
      </c>
      <c r="L948" s="14" t="e">
        <f aca="false">join(":",I948,J948,K948)</f>
        <v>#NAME?</v>
      </c>
      <c r="M948" s="14" t="n">
        <f aca="false">IF(ISBLANK(Template!O951),, join("_",Template!O951:P951))</f>
        <v>0</v>
      </c>
      <c r="O948" s="14" t="n">
        <f aca="false">Template!Q951</f>
        <v>0</v>
      </c>
    </row>
    <row r="949" customFormat="false" ht="15.75" hidden="false" customHeight="false" outlineLevel="0" collapsed="false">
      <c r="A949" s="6" t="n">
        <v>947</v>
      </c>
      <c r="B949" s="14" t="e">
        <f aca="false">join(",",G949,L949,Q949,V949,AA949,AF949,AK949)</f>
        <v>#NAME?</v>
      </c>
      <c r="C949" s="14" t="n">
        <f aca="false">IF(ISBLANK(Template!H952),, join("_",Template!H952:I952))</f>
        <v>0</v>
      </c>
      <c r="G949" s="14" t="e">
        <f aca="false">join(":",D949,E949,F949)</f>
        <v>#NAME?</v>
      </c>
      <c r="H949" s="14" t="n">
        <f aca="false">IF(ISBLANK(Template!K952),, join("_",Template!K952:L952))</f>
        <v>0</v>
      </c>
      <c r="J949" s="14" t="n">
        <f aca="false">Template!M952</f>
        <v>0</v>
      </c>
      <c r="L949" s="14" t="e">
        <f aca="false">join(":",I949,J949,K949)</f>
        <v>#NAME?</v>
      </c>
      <c r="M949" s="14" t="n">
        <f aca="false">IF(ISBLANK(Template!O952),, join("_",Template!O952:P952))</f>
        <v>0</v>
      </c>
      <c r="O949" s="14" t="n">
        <f aca="false">Template!Q952</f>
        <v>0</v>
      </c>
    </row>
    <row r="950" customFormat="false" ht="15.75" hidden="false" customHeight="false" outlineLevel="0" collapsed="false">
      <c r="A950" s="6" t="n">
        <v>948</v>
      </c>
      <c r="B950" s="14" t="e">
        <f aca="false">join(",",G950,L950,Q950,V950,AA950,AF950,AK950)</f>
        <v>#NAME?</v>
      </c>
      <c r="C950" s="14" t="n">
        <f aca="false">IF(ISBLANK(Template!H953),, join("_",Template!H953:I953))</f>
        <v>0</v>
      </c>
      <c r="G950" s="14" t="e">
        <f aca="false">join(":",D950,E950,F950)</f>
        <v>#NAME?</v>
      </c>
      <c r="H950" s="14" t="n">
        <f aca="false">IF(ISBLANK(Template!K953),, join("_",Template!K953:L953))</f>
        <v>0</v>
      </c>
      <c r="J950" s="14" t="n">
        <f aca="false">Template!M953</f>
        <v>0</v>
      </c>
      <c r="L950" s="14" t="e">
        <f aca="false">join(":",I950,J950,K950)</f>
        <v>#NAME?</v>
      </c>
      <c r="M950" s="14" t="n">
        <f aca="false">IF(ISBLANK(Template!O953),, join("_",Template!O953:P953))</f>
        <v>0</v>
      </c>
      <c r="O950" s="14" t="n">
        <f aca="false">Template!Q953</f>
        <v>0</v>
      </c>
    </row>
    <row r="951" customFormat="false" ht="15.75" hidden="false" customHeight="false" outlineLevel="0" collapsed="false">
      <c r="A951" s="6" t="n">
        <v>949</v>
      </c>
      <c r="B951" s="14" t="e">
        <f aca="false">join(",",G951,L951,Q951,V951,AA951,AF951,AK951)</f>
        <v>#NAME?</v>
      </c>
      <c r="C951" s="14" t="n">
        <f aca="false">IF(ISBLANK(Template!H954),, join("_",Template!H954:I954))</f>
        <v>0</v>
      </c>
      <c r="G951" s="14" t="e">
        <f aca="false">join(":",D951,E951,F951)</f>
        <v>#NAME?</v>
      </c>
      <c r="H951" s="14" t="n">
        <f aca="false">IF(ISBLANK(Template!K954),, join("_",Template!K954:L954))</f>
        <v>0</v>
      </c>
      <c r="J951" s="14" t="n">
        <f aca="false">Template!M954</f>
        <v>0</v>
      </c>
      <c r="L951" s="14" t="e">
        <f aca="false">join(":",I951,J951,K951)</f>
        <v>#NAME?</v>
      </c>
      <c r="M951" s="14" t="n">
        <f aca="false">IF(ISBLANK(Template!O954),, join("_",Template!O954:P954))</f>
        <v>0</v>
      </c>
      <c r="O951" s="14" t="n">
        <f aca="false">Template!Q954</f>
        <v>0</v>
      </c>
    </row>
    <row r="952" customFormat="false" ht="15.75" hidden="false" customHeight="false" outlineLevel="0" collapsed="false">
      <c r="A952" s="6" t="n">
        <v>950</v>
      </c>
      <c r="B952" s="14" t="e">
        <f aca="false">join(",",G952,L952,Q952,V952,AA952,AF952,AK952)</f>
        <v>#NAME?</v>
      </c>
      <c r="C952" s="14" t="n">
        <f aca="false">IF(ISBLANK(Template!H955),, join("_",Template!H955:I955))</f>
        <v>0</v>
      </c>
      <c r="G952" s="14" t="e">
        <f aca="false">join(":",D952,E952,F952)</f>
        <v>#NAME?</v>
      </c>
      <c r="H952" s="14" t="n">
        <f aca="false">IF(ISBLANK(Template!K955),, join("_",Template!K955:L955))</f>
        <v>0</v>
      </c>
      <c r="J952" s="14" t="n">
        <f aca="false">Template!M955</f>
        <v>0</v>
      </c>
      <c r="L952" s="14" t="e">
        <f aca="false">join(":",I952,J952,K952)</f>
        <v>#NAME?</v>
      </c>
      <c r="M952" s="14" t="n">
        <f aca="false">IF(ISBLANK(Template!O955),, join("_",Template!O955:P955))</f>
        <v>0</v>
      </c>
      <c r="O952" s="14" t="n">
        <f aca="false">Template!Q955</f>
        <v>0</v>
      </c>
    </row>
    <row r="953" customFormat="false" ht="15.75" hidden="false" customHeight="false" outlineLevel="0" collapsed="false">
      <c r="A953" s="6" t="n">
        <v>951</v>
      </c>
      <c r="B953" s="14" t="e">
        <f aca="false">join(",",G953,L953,Q953,V953,AA953,AF953,AK953)</f>
        <v>#NAME?</v>
      </c>
      <c r="C953" s="14" t="n">
        <f aca="false">IF(ISBLANK(Template!H956),, join("_",Template!H956:I956))</f>
        <v>0</v>
      </c>
      <c r="G953" s="14" t="e">
        <f aca="false">join(":",D953,E953,F953)</f>
        <v>#NAME?</v>
      </c>
      <c r="H953" s="14" t="n">
        <f aca="false">IF(ISBLANK(Template!K956),, join("_",Template!K956:L956))</f>
        <v>0</v>
      </c>
      <c r="J953" s="14" t="n">
        <f aca="false">Template!M956</f>
        <v>0</v>
      </c>
      <c r="L953" s="14" t="e">
        <f aca="false">join(":",I953,J953,K953)</f>
        <v>#NAME?</v>
      </c>
      <c r="M953" s="14" t="n">
        <f aca="false">IF(ISBLANK(Template!O956),, join("_",Template!O956:P956))</f>
        <v>0</v>
      </c>
      <c r="O953" s="14" t="n">
        <f aca="false">Template!Q956</f>
        <v>0</v>
      </c>
    </row>
    <row r="954" customFormat="false" ht="15.75" hidden="false" customHeight="false" outlineLevel="0" collapsed="false">
      <c r="A954" s="6" t="n">
        <v>952</v>
      </c>
      <c r="B954" s="14" t="e">
        <f aca="false">join(",",G954,L954,Q954,V954,AA954,AF954,AK954)</f>
        <v>#NAME?</v>
      </c>
      <c r="C954" s="14" t="n">
        <f aca="false">IF(ISBLANK(Template!H957),, join("_",Template!H957:I957))</f>
        <v>0</v>
      </c>
      <c r="G954" s="14" t="e">
        <f aca="false">join(":",D954,E954,F954)</f>
        <v>#NAME?</v>
      </c>
      <c r="H954" s="14" t="n">
        <f aca="false">IF(ISBLANK(Template!K957),, join("_",Template!K957:L957))</f>
        <v>0</v>
      </c>
      <c r="J954" s="14" t="n">
        <f aca="false">Template!M957</f>
        <v>0</v>
      </c>
      <c r="L954" s="14" t="e">
        <f aca="false">join(":",I954,J954,K954)</f>
        <v>#NAME?</v>
      </c>
      <c r="M954" s="14" t="n">
        <f aca="false">IF(ISBLANK(Template!O957),, join("_",Template!O957:P957))</f>
        <v>0</v>
      </c>
      <c r="O954" s="14" t="n">
        <f aca="false">Template!Q957</f>
        <v>0</v>
      </c>
    </row>
    <row r="955" customFormat="false" ht="15.75" hidden="false" customHeight="false" outlineLevel="0" collapsed="false">
      <c r="A955" s="6" t="n">
        <v>953</v>
      </c>
      <c r="B955" s="14" t="e">
        <f aca="false">join(",",G955,L955,Q955,V955,AA955,AF955,AK955)</f>
        <v>#NAME?</v>
      </c>
      <c r="C955" s="14" t="n">
        <f aca="false">IF(ISBLANK(Template!H958),, join("_",Template!H958:I958))</f>
        <v>0</v>
      </c>
      <c r="G955" s="14" t="e">
        <f aca="false">join(":",D955,E955,F955)</f>
        <v>#NAME?</v>
      </c>
      <c r="H955" s="14" t="n">
        <f aca="false">IF(ISBLANK(Template!K958),, join("_",Template!K958:L958))</f>
        <v>0</v>
      </c>
      <c r="J955" s="14" t="n">
        <f aca="false">Template!M958</f>
        <v>0</v>
      </c>
      <c r="L955" s="14" t="e">
        <f aca="false">join(":",I955,J955,K955)</f>
        <v>#NAME?</v>
      </c>
      <c r="M955" s="14" t="n">
        <f aca="false">IF(ISBLANK(Template!O958),, join("_",Template!O958:P958))</f>
        <v>0</v>
      </c>
      <c r="O955" s="14" t="n">
        <f aca="false">Template!Q958</f>
        <v>0</v>
      </c>
    </row>
    <row r="956" customFormat="false" ht="15.75" hidden="false" customHeight="false" outlineLevel="0" collapsed="false">
      <c r="A956" s="6" t="n">
        <v>954</v>
      </c>
      <c r="B956" s="14" t="e">
        <f aca="false">join(",",G956,L956,Q956,V956,AA956,AF956,AK956)</f>
        <v>#NAME?</v>
      </c>
      <c r="C956" s="14" t="n">
        <f aca="false">IF(ISBLANK(Template!H959),, join("_",Template!H959:I959))</f>
        <v>0</v>
      </c>
      <c r="G956" s="14" t="e">
        <f aca="false">join(":",D956,E956,F956)</f>
        <v>#NAME?</v>
      </c>
      <c r="H956" s="14" t="n">
        <f aca="false">IF(ISBLANK(Template!K959),, join("_",Template!K959:L959))</f>
        <v>0</v>
      </c>
      <c r="J956" s="14" t="n">
        <f aca="false">Template!M959</f>
        <v>0</v>
      </c>
      <c r="L956" s="14" t="e">
        <f aca="false">join(":",I956,J956,K956)</f>
        <v>#NAME?</v>
      </c>
      <c r="M956" s="14" t="n">
        <f aca="false">IF(ISBLANK(Template!O959),, join("_",Template!O959:P959))</f>
        <v>0</v>
      </c>
      <c r="O956" s="14" t="n">
        <f aca="false">Template!Q959</f>
        <v>0</v>
      </c>
    </row>
    <row r="957" customFormat="false" ht="15.75" hidden="false" customHeight="false" outlineLevel="0" collapsed="false">
      <c r="A957" s="6" t="n">
        <v>955</v>
      </c>
      <c r="B957" s="14" t="e">
        <f aca="false">join(",",G957,L957,Q957,V957,AA957,AF957,AK957)</f>
        <v>#NAME?</v>
      </c>
      <c r="C957" s="14" t="n">
        <f aca="false">IF(ISBLANK(Template!H960),, join("_",Template!H960:I960))</f>
        <v>0</v>
      </c>
      <c r="G957" s="14" t="e">
        <f aca="false">join(":",D957,E957,F957)</f>
        <v>#NAME?</v>
      </c>
      <c r="H957" s="14" t="n">
        <f aca="false">IF(ISBLANK(Template!K960),, join("_",Template!K960:L960))</f>
        <v>0</v>
      </c>
      <c r="J957" s="14" t="n">
        <f aca="false">Template!M960</f>
        <v>0</v>
      </c>
      <c r="L957" s="14" t="e">
        <f aca="false">join(":",I957,J957,K957)</f>
        <v>#NAME?</v>
      </c>
      <c r="M957" s="14" t="n">
        <f aca="false">IF(ISBLANK(Template!O960),, join("_",Template!O960:P960))</f>
        <v>0</v>
      </c>
      <c r="O957" s="14" t="n">
        <f aca="false">Template!Q960</f>
        <v>0</v>
      </c>
    </row>
    <row r="958" customFormat="false" ht="15.75" hidden="false" customHeight="false" outlineLevel="0" collapsed="false">
      <c r="A958" s="6" t="n">
        <v>956</v>
      </c>
      <c r="B958" s="14" t="e">
        <f aca="false">join(",",G958,L958,Q958,V958,AA958,AF958,AK958)</f>
        <v>#NAME?</v>
      </c>
      <c r="C958" s="14" t="n">
        <f aca="false">IF(ISBLANK(Template!H961),, join("_",Template!H961:I961))</f>
        <v>0</v>
      </c>
      <c r="G958" s="14" t="e">
        <f aca="false">join(":",D958,E958,F958)</f>
        <v>#NAME?</v>
      </c>
      <c r="H958" s="14" t="n">
        <f aca="false">IF(ISBLANK(Template!K961),, join("_",Template!K961:L961))</f>
        <v>0</v>
      </c>
      <c r="J958" s="14" t="n">
        <f aca="false">Template!M961</f>
        <v>0</v>
      </c>
      <c r="L958" s="14" t="e">
        <f aca="false">join(":",I958,J958,K958)</f>
        <v>#NAME?</v>
      </c>
      <c r="M958" s="14" t="n">
        <f aca="false">IF(ISBLANK(Template!O961),, join("_",Template!O961:P961))</f>
        <v>0</v>
      </c>
      <c r="O958" s="14" t="n">
        <f aca="false">Template!Q961</f>
        <v>0</v>
      </c>
    </row>
    <row r="959" customFormat="false" ht="15.75" hidden="false" customHeight="false" outlineLevel="0" collapsed="false">
      <c r="A959" s="6" t="n">
        <v>957</v>
      </c>
      <c r="B959" s="14" t="e">
        <f aca="false">join(",",G959,L959,Q959,V959,AA959,AF959,AK959)</f>
        <v>#NAME?</v>
      </c>
      <c r="C959" s="14" t="n">
        <f aca="false">IF(ISBLANK(Template!H962),, join("_",Template!H962:I962))</f>
        <v>0</v>
      </c>
      <c r="G959" s="14" t="e">
        <f aca="false">join(":",D959,E959,F959)</f>
        <v>#NAME?</v>
      </c>
      <c r="H959" s="14" t="n">
        <f aca="false">IF(ISBLANK(Template!K962),, join("_",Template!K962:L962))</f>
        <v>0</v>
      </c>
      <c r="J959" s="14" t="n">
        <f aca="false">Template!M962</f>
        <v>0</v>
      </c>
      <c r="L959" s="14" t="e">
        <f aca="false">join(":",I959,J959,K959)</f>
        <v>#NAME?</v>
      </c>
      <c r="M959" s="14" t="n">
        <f aca="false">IF(ISBLANK(Template!O962),, join("_",Template!O962:P962))</f>
        <v>0</v>
      </c>
      <c r="O959" s="14" t="n">
        <f aca="false">Template!Q962</f>
        <v>0</v>
      </c>
    </row>
    <row r="960" customFormat="false" ht="15.75" hidden="false" customHeight="false" outlineLevel="0" collapsed="false">
      <c r="A960" s="6" t="n">
        <v>958</v>
      </c>
      <c r="B960" s="14" t="e">
        <f aca="false">join(",",G960,L960,Q960,V960,AA960,AF960,AK960)</f>
        <v>#NAME?</v>
      </c>
      <c r="C960" s="14" t="n">
        <f aca="false">IF(ISBLANK(Template!H963),, join("_",Template!H963:I963))</f>
        <v>0</v>
      </c>
      <c r="G960" s="14" t="e">
        <f aca="false">join(":",D960,E960,F960)</f>
        <v>#NAME?</v>
      </c>
      <c r="H960" s="14" t="n">
        <f aca="false">IF(ISBLANK(Template!K963),, join("_",Template!K963:L963))</f>
        <v>0</v>
      </c>
      <c r="J960" s="14" t="n">
        <f aca="false">Template!M963</f>
        <v>0</v>
      </c>
      <c r="L960" s="14" t="e">
        <f aca="false">join(":",I960,J960,K960)</f>
        <v>#NAME?</v>
      </c>
      <c r="M960" s="14" t="n">
        <f aca="false">IF(ISBLANK(Template!O963),, join("_",Template!O963:P963))</f>
        <v>0</v>
      </c>
      <c r="O960" s="14" t="n">
        <f aca="false">Template!Q963</f>
        <v>0</v>
      </c>
    </row>
    <row r="961" customFormat="false" ht="15.75" hidden="false" customHeight="false" outlineLevel="0" collapsed="false">
      <c r="A961" s="6" t="n">
        <v>959</v>
      </c>
      <c r="B961" s="14" t="e">
        <f aca="false">join(",",G961,L961,Q961,V961,AA961,AF961,AK961)</f>
        <v>#NAME?</v>
      </c>
      <c r="C961" s="14" t="n">
        <f aca="false">IF(ISBLANK(Template!H964),, join("_",Template!H964:I964))</f>
        <v>0</v>
      </c>
      <c r="G961" s="14" t="e">
        <f aca="false">join(":",D961,E961,F961)</f>
        <v>#NAME?</v>
      </c>
      <c r="H961" s="14" t="n">
        <f aca="false">IF(ISBLANK(Template!K964),, join("_",Template!K964:L964))</f>
        <v>0</v>
      </c>
      <c r="J961" s="14" t="n">
        <f aca="false">Template!M964</f>
        <v>0</v>
      </c>
      <c r="L961" s="14" t="e">
        <f aca="false">join(":",I961,J961,K961)</f>
        <v>#NAME?</v>
      </c>
      <c r="M961" s="14" t="n">
        <f aca="false">IF(ISBLANK(Template!O964),, join("_",Template!O964:P964))</f>
        <v>0</v>
      </c>
      <c r="O961" s="14" t="n">
        <f aca="false">Template!Q964</f>
        <v>0</v>
      </c>
    </row>
    <row r="962" customFormat="false" ht="15.75" hidden="false" customHeight="false" outlineLevel="0" collapsed="false">
      <c r="A962" s="6" t="n">
        <v>960</v>
      </c>
      <c r="B962" s="14" t="e">
        <f aca="false">join(",",G962,L962,Q962,V962,AA962,AF962,AK962)</f>
        <v>#NAME?</v>
      </c>
      <c r="C962" s="14" t="n">
        <f aca="false">IF(ISBLANK(Template!H965),, join("_",Template!H965:I965))</f>
        <v>0</v>
      </c>
      <c r="G962" s="14" t="e">
        <f aca="false">join(":",D962,E962,F962)</f>
        <v>#NAME?</v>
      </c>
      <c r="H962" s="14" t="n">
        <f aca="false">IF(ISBLANK(Template!K965),, join("_",Template!K965:L965))</f>
        <v>0</v>
      </c>
      <c r="J962" s="14" t="n">
        <f aca="false">Template!M965</f>
        <v>0</v>
      </c>
      <c r="L962" s="14" t="e">
        <f aca="false">join(":",I962,J962,K962)</f>
        <v>#NAME?</v>
      </c>
      <c r="M962" s="14" t="n">
        <f aca="false">IF(ISBLANK(Template!O965),, join("_",Template!O965:P965))</f>
        <v>0</v>
      </c>
      <c r="O962" s="14" t="n">
        <f aca="false">Template!Q965</f>
        <v>0</v>
      </c>
    </row>
    <row r="963" customFormat="false" ht="15.75" hidden="false" customHeight="false" outlineLevel="0" collapsed="false">
      <c r="A963" s="6" t="n">
        <v>961</v>
      </c>
      <c r="B963" s="14" t="e">
        <f aca="false">join(",",G963,L963,Q963,V963,AA963,AF963,AK963)</f>
        <v>#NAME?</v>
      </c>
      <c r="C963" s="14" t="n">
        <f aca="false">IF(ISBLANK(Template!H966),, join("_",Template!H966:I966))</f>
        <v>0</v>
      </c>
      <c r="G963" s="14" t="e">
        <f aca="false">join(":",D963,E963,F963)</f>
        <v>#NAME?</v>
      </c>
      <c r="H963" s="14" t="n">
        <f aca="false">IF(ISBLANK(Template!K966),, join("_",Template!K966:L966))</f>
        <v>0</v>
      </c>
      <c r="J963" s="14" t="n">
        <f aca="false">Template!M966</f>
        <v>0</v>
      </c>
      <c r="L963" s="14" t="e">
        <f aca="false">join(":",I963,J963,K963)</f>
        <v>#NAME?</v>
      </c>
      <c r="M963" s="14" t="n">
        <f aca="false">IF(ISBLANK(Template!O966),, join("_",Template!O966:P966))</f>
        <v>0</v>
      </c>
      <c r="O963" s="14" t="n">
        <f aca="false">Template!Q966</f>
        <v>0</v>
      </c>
    </row>
    <row r="964" customFormat="false" ht="15.75" hidden="false" customHeight="false" outlineLevel="0" collapsed="false">
      <c r="A964" s="6" t="n">
        <v>962</v>
      </c>
      <c r="B964" s="14" t="e">
        <f aca="false">join(",",G964,L964,Q964,V964,AA964,AF964,AK964)</f>
        <v>#NAME?</v>
      </c>
      <c r="C964" s="14" t="n">
        <f aca="false">IF(ISBLANK(Template!H967),, join("_",Template!H967:I967))</f>
        <v>0</v>
      </c>
      <c r="G964" s="14" t="e">
        <f aca="false">join(":",D964,E964,F964)</f>
        <v>#NAME?</v>
      </c>
      <c r="H964" s="14" t="n">
        <f aca="false">IF(ISBLANK(Template!K967),, join("_",Template!K967:L967))</f>
        <v>0</v>
      </c>
      <c r="J964" s="14" t="n">
        <f aca="false">Template!M967</f>
        <v>0</v>
      </c>
      <c r="L964" s="14" t="e">
        <f aca="false">join(":",I964,J964,K964)</f>
        <v>#NAME?</v>
      </c>
      <c r="M964" s="14" t="n">
        <f aca="false">IF(ISBLANK(Template!O967),, join("_",Template!O967:P967))</f>
        <v>0</v>
      </c>
      <c r="O964" s="14" t="n">
        <f aca="false">Template!Q967</f>
        <v>0</v>
      </c>
    </row>
    <row r="965" customFormat="false" ht="15.75" hidden="false" customHeight="false" outlineLevel="0" collapsed="false">
      <c r="A965" s="6" t="n">
        <v>963</v>
      </c>
      <c r="B965" s="14" t="e">
        <f aca="false">join(",",G965,L965,Q965,V965,AA965,AF965,AK965)</f>
        <v>#NAME?</v>
      </c>
      <c r="C965" s="14" t="n">
        <f aca="false">IF(ISBLANK(Template!H968),, join("_",Template!H968:I968))</f>
        <v>0</v>
      </c>
      <c r="G965" s="14" t="e">
        <f aca="false">join(":",D965,E965,F965)</f>
        <v>#NAME?</v>
      </c>
      <c r="H965" s="14" t="n">
        <f aca="false">IF(ISBLANK(Template!K968),, join("_",Template!K968:L968))</f>
        <v>0</v>
      </c>
      <c r="J965" s="14" t="n">
        <f aca="false">Template!M968</f>
        <v>0</v>
      </c>
      <c r="L965" s="14" t="e">
        <f aca="false">join(":",I965,J965,K965)</f>
        <v>#NAME?</v>
      </c>
      <c r="M965" s="14" t="n">
        <f aca="false">IF(ISBLANK(Template!O968),, join("_",Template!O968:P968))</f>
        <v>0</v>
      </c>
      <c r="O965" s="14" t="n">
        <f aca="false">Template!Q968</f>
        <v>0</v>
      </c>
    </row>
    <row r="966" customFormat="false" ht="15.75" hidden="false" customHeight="false" outlineLevel="0" collapsed="false">
      <c r="A966" s="6" t="n">
        <v>964</v>
      </c>
      <c r="B966" s="14" t="e">
        <f aca="false">join(",",G966,L966,Q966,V966,AA966,AF966,AK966)</f>
        <v>#NAME?</v>
      </c>
      <c r="C966" s="14" t="n">
        <f aca="false">IF(ISBLANK(Template!H969),, join("_",Template!H969:I969))</f>
        <v>0</v>
      </c>
      <c r="G966" s="14" t="e">
        <f aca="false">join(":",D966,E966,F966)</f>
        <v>#NAME?</v>
      </c>
      <c r="H966" s="14" t="n">
        <f aca="false">IF(ISBLANK(Template!K969),, join("_",Template!K969:L969))</f>
        <v>0</v>
      </c>
      <c r="J966" s="14" t="n">
        <f aca="false">Template!M969</f>
        <v>0</v>
      </c>
      <c r="L966" s="14" t="e">
        <f aca="false">join(":",I966,J966,K966)</f>
        <v>#NAME?</v>
      </c>
      <c r="M966" s="14" t="n">
        <f aca="false">IF(ISBLANK(Template!O969),, join("_",Template!O969:P969))</f>
        <v>0</v>
      </c>
      <c r="O966" s="14" t="n">
        <f aca="false">Template!Q969</f>
        <v>0</v>
      </c>
    </row>
    <row r="967" customFormat="false" ht="15.75" hidden="false" customHeight="false" outlineLevel="0" collapsed="false">
      <c r="A967" s="6" t="n">
        <v>965</v>
      </c>
      <c r="B967" s="14" t="e">
        <f aca="false">join(",",G967,L967,Q967,V967,AA967,AF967,AK967)</f>
        <v>#NAME?</v>
      </c>
      <c r="C967" s="14" t="n">
        <f aca="false">IF(ISBLANK(Template!H970),, join("_",Template!H970:I970))</f>
        <v>0</v>
      </c>
      <c r="G967" s="14" t="e">
        <f aca="false">join(":",D967,E967,F967)</f>
        <v>#NAME?</v>
      </c>
      <c r="H967" s="14" t="n">
        <f aca="false">IF(ISBLANK(Template!K970),, join("_",Template!K970:L970))</f>
        <v>0</v>
      </c>
      <c r="J967" s="14" t="n">
        <f aca="false">Template!M970</f>
        <v>0</v>
      </c>
      <c r="L967" s="14" t="e">
        <f aca="false">join(":",I967,J967,K967)</f>
        <v>#NAME?</v>
      </c>
      <c r="M967" s="14" t="n">
        <f aca="false">IF(ISBLANK(Template!O970),, join("_",Template!O970:P970))</f>
        <v>0</v>
      </c>
      <c r="O967" s="14" t="n">
        <f aca="false">Template!Q970</f>
        <v>0</v>
      </c>
    </row>
    <row r="968" customFormat="false" ht="15.75" hidden="false" customHeight="false" outlineLevel="0" collapsed="false">
      <c r="A968" s="6" t="n">
        <v>966</v>
      </c>
      <c r="B968" s="14" t="e">
        <f aca="false">join(",",G968,L968,Q968,V968,AA968,AF968,AK968)</f>
        <v>#NAME?</v>
      </c>
      <c r="C968" s="14" t="n">
        <f aca="false">IF(ISBLANK(Template!H971),, join("_",Template!H971:I971))</f>
        <v>0</v>
      </c>
      <c r="G968" s="14" t="e">
        <f aca="false">join(":",D968,E968,F968)</f>
        <v>#NAME?</v>
      </c>
      <c r="H968" s="14" t="n">
        <f aca="false">IF(ISBLANK(Template!K971),, join("_",Template!K971:L971))</f>
        <v>0</v>
      </c>
      <c r="J968" s="14" t="n">
        <f aca="false">Template!M971</f>
        <v>0</v>
      </c>
      <c r="L968" s="14" t="e">
        <f aca="false">join(":",I968,J968,K968)</f>
        <v>#NAME?</v>
      </c>
      <c r="M968" s="14" t="n">
        <f aca="false">IF(ISBLANK(Template!O971),, join("_",Template!O971:P971))</f>
        <v>0</v>
      </c>
      <c r="O968" s="14" t="n">
        <f aca="false">Template!Q971</f>
        <v>0</v>
      </c>
    </row>
    <row r="969" customFormat="false" ht="15.75" hidden="false" customHeight="false" outlineLevel="0" collapsed="false">
      <c r="A969" s="6" t="n">
        <v>967</v>
      </c>
      <c r="B969" s="14" t="e">
        <f aca="false">join(",",G969,L969,Q969,V969,AA969,AF969,AK969)</f>
        <v>#NAME?</v>
      </c>
      <c r="C969" s="14" t="n">
        <f aca="false">IF(ISBLANK(Template!H972),, join("_",Template!H972:I972))</f>
        <v>0</v>
      </c>
      <c r="G969" s="14" t="e">
        <f aca="false">join(":",D969,E969,F969)</f>
        <v>#NAME?</v>
      </c>
      <c r="H969" s="14" t="n">
        <f aca="false">IF(ISBLANK(Template!K972),, join("_",Template!K972:L972))</f>
        <v>0</v>
      </c>
      <c r="J969" s="14" t="n">
        <f aca="false">Template!M972</f>
        <v>0</v>
      </c>
      <c r="L969" s="14" t="e">
        <f aca="false">join(":",I969,J969,K969)</f>
        <v>#NAME?</v>
      </c>
      <c r="M969" s="14" t="n">
        <f aca="false">IF(ISBLANK(Template!O972),, join("_",Template!O972:P972))</f>
        <v>0</v>
      </c>
      <c r="O969" s="14" t="n">
        <f aca="false">Template!Q972</f>
        <v>0</v>
      </c>
    </row>
    <row r="970" customFormat="false" ht="15.75" hidden="false" customHeight="false" outlineLevel="0" collapsed="false">
      <c r="A970" s="6" t="n">
        <v>968</v>
      </c>
      <c r="B970" s="14" t="e">
        <f aca="false">join(",",G970,L970,Q970,V970,AA970,AF970,AK970)</f>
        <v>#NAME?</v>
      </c>
      <c r="C970" s="14" t="n">
        <f aca="false">IF(ISBLANK(Template!H973),, join("_",Template!H973:I973))</f>
        <v>0</v>
      </c>
      <c r="G970" s="14" t="e">
        <f aca="false">join(":",D970,E970,F970)</f>
        <v>#NAME?</v>
      </c>
      <c r="H970" s="14" t="n">
        <f aca="false">IF(ISBLANK(Template!K973),, join("_",Template!K973:L973))</f>
        <v>0</v>
      </c>
      <c r="J970" s="14" t="n">
        <f aca="false">Template!M973</f>
        <v>0</v>
      </c>
      <c r="L970" s="14" t="e">
        <f aca="false">join(":",I970,J970,K970)</f>
        <v>#NAME?</v>
      </c>
      <c r="M970" s="14" t="n">
        <f aca="false">IF(ISBLANK(Template!O973),, join("_",Template!O973:P973))</f>
        <v>0</v>
      </c>
      <c r="O970" s="14" t="n">
        <f aca="false">Template!Q973</f>
        <v>0</v>
      </c>
    </row>
    <row r="971" customFormat="false" ht="15.75" hidden="false" customHeight="false" outlineLevel="0" collapsed="false">
      <c r="A971" s="6" t="n">
        <v>969</v>
      </c>
      <c r="B971" s="14" t="e">
        <f aca="false">join(",",G971,L971,Q971,V971,AA971,AF971,AK971)</f>
        <v>#NAME?</v>
      </c>
      <c r="C971" s="14" t="n">
        <f aca="false">IF(ISBLANK(Template!H974),, join("_",Template!H974:I974))</f>
        <v>0</v>
      </c>
      <c r="G971" s="14" t="e">
        <f aca="false">join(":",D971,E971,F971)</f>
        <v>#NAME?</v>
      </c>
      <c r="H971" s="14" t="n">
        <f aca="false">IF(ISBLANK(Template!K974),, join("_",Template!K974:L974))</f>
        <v>0</v>
      </c>
      <c r="J971" s="14" t="n">
        <f aca="false">Template!M974</f>
        <v>0</v>
      </c>
      <c r="L971" s="14" t="e">
        <f aca="false">join(":",I971,J971,K971)</f>
        <v>#NAME?</v>
      </c>
      <c r="M971" s="14" t="n">
        <f aca="false">IF(ISBLANK(Template!O974),, join("_",Template!O974:P974))</f>
        <v>0</v>
      </c>
      <c r="O971" s="14" t="n">
        <f aca="false">Template!Q974</f>
        <v>0</v>
      </c>
    </row>
    <row r="972" customFormat="false" ht="15.75" hidden="false" customHeight="false" outlineLevel="0" collapsed="false">
      <c r="A972" s="6" t="n">
        <v>970</v>
      </c>
      <c r="B972" s="14" t="e">
        <f aca="false">join(",",G972,L972,Q972,V972,AA972,AF972,AK972)</f>
        <v>#NAME?</v>
      </c>
      <c r="C972" s="14" t="n">
        <f aca="false">IF(ISBLANK(Template!H975),, join("_",Template!H975:I975))</f>
        <v>0</v>
      </c>
      <c r="G972" s="14" t="e">
        <f aca="false">join(":",D972,E972,F972)</f>
        <v>#NAME?</v>
      </c>
      <c r="H972" s="14" t="n">
        <f aca="false">IF(ISBLANK(Template!K975),, join("_",Template!K975:L975))</f>
        <v>0</v>
      </c>
      <c r="J972" s="14" t="n">
        <f aca="false">Template!M975</f>
        <v>0</v>
      </c>
      <c r="L972" s="14" t="e">
        <f aca="false">join(":",I972,J972,K972)</f>
        <v>#NAME?</v>
      </c>
      <c r="M972" s="14" t="n">
        <f aca="false">IF(ISBLANK(Template!O975),, join("_",Template!O975:P975))</f>
        <v>0</v>
      </c>
      <c r="O972" s="14" t="n">
        <f aca="false">Template!Q975</f>
        <v>0</v>
      </c>
    </row>
    <row r="973" customFormat="false" ht="15.75" hidden="false" customHeight="false" outlineLevel="0" collapsed="false">
      <c r="A973" s="6" t="n">
        <v>971</v>
      </c>
      <c r="B973" s="14" t="e">
        <f aca="false">join(",",G973,L973,Q973,V973,AA973,AF973,AK973)</f>
        <v>#NAME?</v>
      </c>
      <c r="C973" s="14" t="n">
        <f aca="false">IF(ISBLANK(Template!H976),, join("_",Template!H976:I976))</f>
        <v>0</v>
      </c>
      <c r="G973" s="14" t="e">
        <f aca="false">join(":",D973,E973,F973)</f>
        <v>#NAME?</v>
      </c>
      <c r="H973" s="14" t="n">
        <f aca="false">IF(ISBLANK(Template!K976),, join("_",Template!K976:L976))</f>
        <v>0</v>
      </c>
      <c r="J973" s="14" t="n">
        <f aca="false">Template!M976</f>
        <v>0</v>
      </c>
      <c r="L973" s="14" t="e">
        <f aca="false">join(":",I973,J973,K973)</f>
        <v>#NAME?</v>
      </c>
      <c r="M973" s="14" t="n">
        <f aca="false">IF(ISBLANK(Template!O976),, join("_",Template!O976:P976))</f>
        <v>0</v>
      </c>
      <c r="O973" s="14" t="n">
        <f aca="false">Template!Q976</f>
        <v>0</v>
      </c>
    </row>
    <row r="974" customFormat="false" ht="15.75" hidden="false" customHeight="false" outlineLevel="0" collapsed="false">
      <c r="A974" s="6" t="n">
        <v>972</v>
      </c>
      <c r="B974" s="14" t="e">
        <f aca="false">join(",",G974,L974,Q974,V974,AA974,AF974,AK974)</f>
        <v>#NAME?</v>
      </c>
      <c r="C974" s="14" t="n">
        <f aca="false">IF(ISBLANK(Template!H977),, join("_",Template!H977:I977))</f>
        <v>0</v>
      </c>
      <c r="G974" s="14" t="e">
        <f aca="false">join(":",D974,E974,F974)</f>
        <v>#NAME?</v>
      </c>
      <c r="H974" s="14" t="n">
        <f aca="false">IF(ISBLANK(Template!K977),, join("_",Template!K977:L977))</f>
        <v>0</v>
      </c>
      <c r="J974" s="14" t="n">
        <f aca="false">Template!M977</f>
        <v>0</v>
      </c>
      <c r="L974" s="14" t="e">
        <f aca="false">join(":",I974,J974,K974)</f>
        <v>#NAME?</v>
      </c>
      <c r="M974" s="14" t="n">
        <f aca="false">IF(ISBLANK(Template!O977),, join("_",Template!O977:P977))</f>
        <v>0</v>
      </c>
      <c r="O974" s="14" t="n">
        <f aca="false">Template!Q977</f>
        <v>0</v>
      </c>
    </row>
    <row r="975" customFormat="false" ht="15.75" hidden="false" customHeight="false" outlineLevel="0" collapsed="false">
      <c r="A975" s="6" t="n">
        <v>973</v>
      </c>
      <c r="B975" s="14" t="e">
        <f aca="false">join(",",G975,L975,Q975,V975,AA975,AF975,AK975)</f>
        <v>#NAME?</v>
      </c>
      <c r="C975" s="14" t="n">
        <f aca="false">IF(ISBLANK(Template!H978),, join("_",Template!H978:I978))</f>
        <v>0</v>
      </c>
      <c r="G975" s="14" t="e">
        <f aca="false">join(":",D975,E975,F975)</f>
        <v>#NAME?</v>
      </c>
      <c r="H975" s="14" t="n">
        <f aca="false">IF(ISBLANK(Template!K978),, join("_",Template!K978:L978))</f>
        <v>0</v>
      </c>
      <c r="J975" s="14" t="n">
        <f aca="false">Template!M978</f>
        <v>0</v>
      </c>
      <c r="L975" s="14" t="e">
        <f aca="false">join(":",I975,J975,K975)</f>
        <v>#NAME?</v>
      </c>
      <c r="M975" s="14" t="n">
        <f aca="false">IF(ISBLANK(Template!O978),, join("_",Template!O978:P978))</f>
        <v>0</v>
      </c>
      <c r="O975" s="14" t="n">
        <f aca="false">Template!Q978</f>
        <v>0</v>
      </c>
    </row>
    <row r="976" customFormat="false" ht="15.75" hidden="false" customHeight="false" outlineLevel="0" collapsed="false">
      <c r="A976" s="6" t="n">
        <v>974</v>
      </c>
      <c r="B976" s="14" t="e">
        <f aca="false">join(",",G976,L976,Q976,V976,AA976,AF976,AK976)</f>
        <v>#NAME?</v>
      </c>
      <c r="C976" s="14" t="n">
        <f aca="false">IF(ISBLANK(Template!H979),, join("_",Template!H979:I979))</f>
        <v>0</v>
      </c>
      <c r="G976" s="14" t="e">
        <f aca="false">join(":",D976,E976,F976)</f>
        <v>#NAME?</v>
      </c>
      <c r="H976" s="14" t="n">
        <f aca="false">IF(ISBLANK(Template!K979),, join("_",Template!K979:L979))</f>
        <v>0</v>
      </c>
      <c r="J976" s="14" t="n">
        <f aca="false">Template!M979</f>
        <v>0</v>
      </c>
      <c r="L976" s="14" t="e">
        <f aca="false">join(":",I976,J976,K976)</f>
        <v>#NAME?</v>
      </c>
      <c r="M976" s="14" t="n">
        <f aca="false">IF(ISBLANK(Template!O979),, join("_",Template!O979:P979))</f>
        <v>0</v>
      </c>
      <c r="O976" s="14" t="n">
        <f aca="false">Template!Q979</f>
        <v>0</v>
      </c>
    </row>
    <row r="977" customFormat="false" ht="15.75" hidden="false" customHeight="false" outlineLevel="0" collapsed="false">
      <c r="A977" s="6" t="n">
        <v>975</v>
      </c>
      <c r="B977" s="14" t="e">
        <f aca="false">join(",",G977,L977,Q977,V977,AA977,AF977,AK977)</f>
        <v>#NAME?</v>
      </c>
      <c r="C977" s="14" t="n">
        <f aca="false">IF(ISBLANK(Template!H980),, join("_",Template!H980:I980))</f>
        <v>0</v>
      </c>
      <c r="G977" s="14" t="e">
        <f aca="false">join(":",D977,E977,F977)</f>
        <v>#NAME?</v>
      </c>
      <c r="H977" s="14" t="n">
        <f aca="false">IF(ISBLANK(Template!K980),, join("_",Template!K980:L980))</f>
        <v>0</v>
      </c>
      <c r="J977" s="14" t="n">
        <f aca="false">Template!M980</f>
        <v>0</v>
      </c>
      <c r="L977" s="14" t="e">
        <f aca="false">join(":",I977,J977,K977)</f>
        <v>#NAME?</v>
      </c>
      <c r="M977" s="14" t="n">
        <f aca="false">IF(ISBLANK(Template!O980),, join("_",Template!O980:P980))</f>
        <v>0</v>
      </c>
      <c r="O977" s="14" t="n">
        <f aca="false">Template!Q980</f>
        <v>0</v>
      </c>
    </row>
    <row r="978" customFormat="false" ht="15.75" hidden="false" customHeight="false" outlineLevel="0" collapsed="false">
      <c r="A978" s="6" t="n">
        <v>976</v>
      </c>
      <c r="B978" s="14" t="e">
        <f aca="false">join(",",G978,L978,Q978,V978,AA978,AF978,AK978)</f>
        <v>#NAME?</v>
      </c>
      <c r="C978" s="14" t="n">
        <f aca="false">IF(ISBLANK(Template!H981),, join("_",Template!H981:I981))</f>
        <v>0</v>
      </c>
      <c r="G978" s="14" t="e">
        <f aca="false">join(":",D978,E978,F978)</f>
        <v>#NAME?</v>
      </c>
      <c r="H978" s="14" t="n">
        <f aca="false">IF(ISBLANK(Template!K981),, join("_",Template!K981:L981))</f>
        <v>0</v>
      </c>
      <c r="J978" s="14" t="n">
        <f aca="false">Template!M981</f>
        <v>0</v>
      </c>
      <c r="L978" s="14" t="e">
        <f aca="false">join(":",I978,J978,K978)</f>
        <v>#NAME?</v>
      </c>
      <c r="M978" s="14" t="n">
        <f aca="false">IF(ISBLANK(Template!O981),, join("_",Template!O981:P981))</f>
        <v>0</v>
      </c>
      <c r="O978" s="14" t="n">
        <f aca="false">Template!Q981</f>
        <v>0</v>
      </c>
    </row>
    <row r="979" customFormat="false" ht="15.75" hidden="false" customHeight="false" outlineLevel="0" collapsed="false">
      <c r="A979" s="6" t="n">
        <v>977</v>
      </c>
      <c r="B979" s="14" t="e">
        <f aca="false">join(",",G979,L979,Q979,V979,AA979,AF979,AK979)</f>
        <v>#NAME?</v>
      </c>
      <c r="C979" s="14" t="n">
        <f aca="false">IF(ISBLANK(Template!H982),, join("_",Template!H982:I982))</f>
        <v>0</v>
      </c>
      <c r="G979" s="14" t="e">
        <f aca="false">join(":",D979,E979,F979)</f>
        <v>#NAME?</v>
      </c>
      <c r="H979" s="14" t="n">
        <f aca="false">IF(ISBLANK(Template!K982),, join("_",Template!K982:L982))</f>
        <v>0</v>
      </c>
      <c r="J979" s="14" t="n">
        <f aca="false">Template!M982</f>
        <v>0</v>
      </c>
      <c r="L979" s="14" t="e">
        <f aca="false">join(":",I979,J979,K979)</f>
        <v>#NAME?</v>
      </c>
      <c r="M979" s="14" t="n">
        <f aca="false">IF(ISBLANK(Template!O982),, join("_",Template!O982:P982))</f>
        <v>0</v>
      </c>
      <c r="O979" s="14" t="n">
        <f aca="false">Template!Q982</f>
        <v>0</v>
      </c>
    </row>
    <row r="980" customFormat="false" ht="15.75" hidden="false" customHeight="false" outlineLevel="0" collapsed="false">
      <c r="A980" s="6" t="n">
        <v>978</v>
      </c>
      <c r="B980" s="14" t="e">
        <f aca="false">join(",",G980,L980,Q980,V980,AA980,AF980,AK980)</f>
        <v>#NAME?</v>
      </c>
      <c r="C980" s="14" t="n">
        <f aca="false">IF(ISBLANK(Template!H983),, join("_",Template!H983:I983))</f>
        <v>0</v>
      </c>
      <c r="G980" s="14" t="e">
        <f aca="false">join(":",D980,E980,F980)</f>
        <v>#NAME?</v>
      </c>
      <c r="H980" s="14" t="n">
        <f aca="false">IF(ISBLANK(Template!K983),, join("_",Template!K983:L983))</f>
        <v>0</v>
      </c>
      <c r="J980" s="14" t="n">
        <f aca="false">Template!M983</f>
        <v>0</v>
      </c>
      <c r="L980" s="14" t="e">
        <f aca="false">join(":",I980,J980,K980)</f>
        <v>#NAME?</v>
      </c>
      <c r="M980" s="14" t="n">
        <f aca="false">IF(ISBLANK(Template!O983),, join("_",Template!O983:P983))</f>
        <v>0</v>
      </c>
      <c r="O980" s="14" t="n">
        <f aca="false">Template!Q983</f>
        <v>0</v>
      </c>
    </row>
    <row r="981" customFormat="false" ht="15.75" hidden="false" customHeight="false" outlineLevel="0" collapsed="false">
      <c r="A981" s="6" t="n">
        <v>979</v>
      </c>
      <c r="B981" s="14" t="e">
        <f aca="false">join(",",G981,L981,Q981,V981,AA981,AF981,AK981)</f>
        <v>#NAME?</v>
      </c>
      <c r="C981" s="14" t="n">
        <f aca="false">IF(ISBLANK(Template!H984),, join("_",Template!H984:I984))</f>
        <v>0</v>
      </c>
      <c r="G981" s="14" t="e">
        <f aca="false">join(":",D981,E981,F981)</f>
        <v>#NAME?</v>
      </c>
      <c r="H981" s="14" t="n">
        <f aca="false">IF(ISBLANK(Template!K984),, join("_",Template!K984:L984))</f>
        <v>0</v>
      </c>
      <c r="J981" s="14" t="n">
        <f aca="false">Template!M984</f>
        <v>0</v>
      </c>
      <c r="L981" s="14" t="e">
        <f aca="false">join(":",I981,J981,K981)</f>
        <v>#NAME?</v>
      </c>
      <c r="M981" s="14" t="n">
        <f aca="false">IF(ISBLANK(Template!O984),, join("_",Template!O984:P984))</f>
        <v>0</v>
      </c>
      <c r="O981" s="14" t="n">
        <f aca="false">Template!Q984</f>
        <v>0</v>
      </c>
    </row>
    <row r="982" customFormat="false" ht="15.75" hidden="false" customHeight="false" outlineLevel="0" collapsed="false">
      <c r="A982" s="6" t="n">
        <v>980</v>
      </c>
      <c r="B982" s="14" t="e">
        <f aca="false">join(",",G982,L982,Q982,V982,AA982,AF982,AK982)</f>
        <v>#NAME?</v>
      </c>
      <c r="C982" s="14" t="n">
        <f aca="false">IF(ISBLANK(Template!H985),, join("_",Template!H985:I985))</f>
        <v>0</v>
      </c>
      <c r="G982" s="14" t="e">
        <f aca="false">join(":",D982,E982,F982)</f>
        <v>#NAME?</v>
      </c>
      <c r="H982" s="14" t="n">
        <f aca="false">IF(ISBLANK(Template!K985),, join("_",Template!K985:L985))</f>
        <v>0</v>
      </c>
      <c r="J982" s="14" t="n">
        <f aca="false">Template!M985</f>
        <v>0</v>
      </c>
      <c r="L982" s="14" t="e">
        <f aca="false">join(":",I982,J982,K982)</f>
        <v>#NAME?</v>
      </c>
      <c r="M982" s="14" t="n">
        <f aca="false">IF(ISBLANK(Template!O985),, join("_",Template!O985:P985))</f>
        <v>0</v>
      </c>
      <c r="O982" s="14" t="n">
        <f aca="false">Template!Q985</f>
        <v>0</v>
      </c>
    </row>
    <row r="983" customFormat="false" ht="15.75" hidden="false" customHeight="false" outlineLevel="0" collapsed="false">
      <c r="A983" s="6" t="n">
        <v>981</v>
      </c>
      <c r="B983" s="14" t="e">
        <f aca="false">join(",",G983,L983,Q983,V983,AA983,AF983,AK983)</f>
        <v>#NAME?</v>
      </c>
      <c r="C983" s="14" t="n">
        <f aca="false">IF(ISBLANK(Template!H986),, join("_",Template!H986:I986))</f>
        <v>0</v>
      </c>
      <c r="G983" s="14" t="e">
        <f aca="false">join(":",D983,E983,F983)</f>
        <v>#NAME?</v>
      </c>
      <c r="H983" s="14" t="n">
        <f aca="false">IF(ISBLANK(Template!K986),, join("_",Template!K986:L986))</f>
        <v>0</v>
      </c>
      <c r="J983" s="14" t="n">
        <f aca="false">Template!M986</f>
        <v>0</v>
      </c>
      <c r="L983" s="14" t="e">
        <f aca="false">join(":",I983,J983,K983)</f>
        <v>#NAME?</v>
      </c>
      <c r="M983" s="14" t="n">
        <f aca="false">IF(ISBLANK(Template!O986),, join("_",Template!O986:P986))</f>
        <v>0</v>
      </c>
      <c r="O983" s="14" t="n">
        <f aca="false">Template!Q986</f>
        <v>0</v>
      </c>
    </row>
    <row r="984" customFormat="false" ht="15.75" hidden="false" customHeight="false" outlineLevel="0" collapsed="false">
      <c r="A984" s="6" t="n">
        <v>982</v>
      </c>
      <c r="B984" s="14" t="e">
        <f aca="false">join(",",G984,L984,Q984,V984,AA984,AF984,AK984)</f>
        <v>#NAME?</v>
      </c>
      <c r="C984" s="14" t="n">
        <f aca="false">IF(ISBLANK(Template!H987),, join("_",Template!H987:I987))</f>
        <v>0</v>
      </c>
      <c r="G984" s="14" t="e">
        <f aca="false">join(":",D984,E984,F984)</f>
        <v>#NAME?</v>
      </c>
      <c r="H984" s="14" t="n">
        <f aca="false">IF(ISBLANK(Template!K987),, join("_",Template!K987:L987))</f>
        <v>0</v>
      </c>
      <c r="J984" s="14" t="n">
        <f aca="false">Template!M987</f>
        <v>0</v>
      </c>
      <c r="L984" s="14" t="e">
        <f aca="false">join(":",I984,J984,K984)</f>
        <v>#NAME?</v>
      </c>
      <c r="M984" s="14" t="n">
        <f aca="false">IF(ISBLANK(Template!O987),, join("_",Template!O987:P987))</f>
        <v>0</v>
      </c>
      <c r="O984" s="14" t="n">
        <f aca="false">Template!Q987</f>
        <v>0</v>
      </c>
    </row>
    <row r="985" customFormat="false" ht="15.75" hidden="false" customHeight="false" outlineLevel="0" collapsed="false">
      <c r="A985" s="6" t="n">
        <v>983</v>
      </c>
      <c r="B985" s="14" t="e">
        <f aca="false">join(",",G985,L985,Q985,V985,AA985,AF985,AK985)</f>
        <v>#NAME?</v>
      </c>
      <c r="C985" s="14" t="n">
        <f aca="false">IF(ISBLANK(Template!H988),, join("_",Template!H988:I988))</f>
        <v>0</v>
      </c>
      <c r="G985" s="14" t="e">
        <f aca="false">join(":",D985,E985,F985)</f>
        <v>#NAME?</v>
      </c>
      <c r="H985" s="14" t="n">
        <f aca="false">IF(ISBLANK(Template!K988),, join("_",Template!K988:L988))</f>
        <v>0</v>
      </c>
      <c r="J985" s="14" t="n">
        <f aca="false">Template!M988</f>
        <v>0</v>
      </c>
      <c r="L985" s="14" t="e">
        <f aca="false">join(":",I985,J985,K985)</f>
        <v>#NAME?</v>
      </c>
      <c r="M985" s="14" t="n">
        <f aca="false">IF(ISBLANK(Template!O988),, join("_",Template!O988:P988))</f>
        <v>0</v>
      </c>
      <c r="O985" s="14" t="n">
        <f aca="false">Template!Q988</f>
        <v>0</v>
      </c>
    </row>
    <row r="986" customFormat="false" ht="15.75" hidden="false" customHeight="false" outlineLevel="0" collapsed="false">
      <c r="A986" s="6" t="n">
        <v>984</v>
      </c>
      <c r="B986" s="14" t="e">
        <f aca="false">join(",",G986,L986,Q986,V986,AA986,AF986,AK986)</f>
        <v>#NAME?</v>
      </c>
      <c r="C986" s="14" t="n">
        <f aca="false">IF(ISBLANK(Template!H989),, join("_",Template!H989:I989))</f>
        <v>0</v>
      </c>
      <c r="G986" s="14" t="e">
        <f aca="false">join(":",D986,E986,F986)</f>
        <v>#NAME?</v>
      </c>
      <c r="H986" s="14" t="n">
        <f aca="false">IF(ISBLANK(Template!K989),, join("_",Template!K989:L989))</f>
        <v>0</v>
      </c>
      <c r="J986" s="14" t="n">
        <f aca="false">Template!M989</f>
        <v>0</v>
      </c>
      <c r="L986" s="14" t="e">
        <f aca="false">join(":",I986,J986,K986)</f>
        <v>#NAME?</v>
      </c>
      <c r="M986" s="14" t="n">
        <f aca="false">IF(ISBLANK(Template!O989),, join("_",Template!O989:P989))</f>
        <v>0</v>
      </c>
      <c r="O986" s="14" t="n">
        <f aca="false">Template!Q989</f>
        <v>0</v>
      </c>
    </row>
    <row r="987" customFormat="false" ht="15.75" hidden="false" customHeight="false" outlineLevel="0" collapsed="false">
      <c r="A987" s="6" t="n">
        <v>985</v>
      </c>
      <c r="B987" s="14" t="e">
        <f aca="false">join(",",G987,L987,Q987,V987,AA987,AF987,AK987)</f>
        <v>#NAME?</v>
      </c>
      <c r="C987" s="14" t="n">
        <f aca="false">IF(ISBLANK(Template!H990),, join("_",Template!H990:I990))</f>
        <v>0</v>
      </c>
      <c r="G987" s="14" t="e">
        <f aca="false">join(":",D987,E987,F987)</f>
        <v>#NAME?</v>
      </c>
      <c r="H987" s="14" t="n">
        <f aca="false">IF(ISBLANK(Template!K990),, join("_",Template!K990:L990))</f>
        <v>0</v>
      </c>
      <c r="J987" s="14" t="n">
        <f aca="false">Template!M990</f>
        <v>0</v>
      </c>
      <c r="L987" s="14" t="e">
        <f aca="false">join(":",I987,J987,K987)</f>
        <v>#NAME?</v>
      </c>
      <c r="M987" s="14" t="n">
        <f aca="false">IF(ISBLANK(Template!O990),, join("_",Template!O990:P990))</f>
        <v>0</v>
      </c>
      <c r="O987" s="14" t="n">
        <f aca="false">Template!Q990</f>
        <v>0</v>
      </c>
    </row>
    <row r="988" customFormat="false" ht="15.75" hidden="false" customHeight="false" outlineLevel="0" collapsed="false">
      <c r="A988" s="6" t="n">
        <v>986</v>
      </c>
      <c r="B988" s="14" t="e">
        <f aca="false">join(",",G988,L988,Q988,V988,AA988,AF988,AK988)</f>
        <v>#NAME?</v>
      </c>
      <c r="C988" s="14" t="n">
        <f aca="false">IF(ISBLANK(Template!H991),, join("_",Template!H991:I991))</f>
        <v>0</v>
      </c>
      <c r="G988" s="14" t="e">
        <f aca="false">join(":",D988,E988,F988)</f>
        <v>#NAME?</v>
      </c>
      <c r="H988" s="14" t="n">
        <f aca="false">IF(ISBLANK(Template!K991),, join("_",Template!K991:L991))</f>
        <v>0</v>
      </c>
      <c r="J988" s="14" t="n">
        <f aca="false">Template!M991</f>
        <v>0</v>
      </c>
      <c r="L988" s="14" t="e">
        <f aca="false">join(":",I988,J988,K988)</f>
        <v>#NAME?</v>
      </c>
      <c r="M988" s="14" t="n">
        <f aca="false">IF(ISBLANK(Template!O991),, join("_",Template!O991:P991))</f>
        <v>0</v>
      </c>
      <c r="O988" s="14" t="n">
        <f aca="false">Template!Q991</f>
        <v>0</v>
      </c>
    </row>
    <row r="989" customFormat="false" ht="15.75" hidden="false" customHeight="false" outlineLevel="0" collapsed="false">
      <c r="A989" s="6" t="n">
        <v>987</v>
      </c>
      <c r="B989" s="14" t="e">
        <f aca="false">join(",",G989,L989,Q989,V989,AA989,AF989,AK989)</f>
        <v>#NAME?</v>
      </c>
      <c r="C989" s="14" t="n">
        <f aca="false">IF(ISBLANK(Template!H992),, join("_",Template!H992:I992))</f>
        <v>0</v>
      </c>
      <c r="G989" s="14" t="e">
        <f aca="false">join(":",D989,E989,F989)</f>
        <v>#NAME?</v>
      </c>
      <c r="H989" s="14" t="n">
        <f aca="false">IF(ISBLANK(Template!K992),, join("_",Template!K992:L992))</f>
        <v>0</v>
      </c>
      <c r="J989" s="14" t="n">
        <f aca="false">Template!M992</f>
        <v>0</v>
      </c>
      <c r="L989" s="14" t="e">
        <f aca="false">join(":",I989,J989,K989)</f>
        <v>#NAME?</v>
      </c>
      <c r="M989" s="14" t="n">
        <f aca="false">IF(ISBLANK(Template!O992),, join("_",Template!O992:P992))</f>
        <v>0</v>
      </c>
      <c r="O989" s="14" t="n">
        <f aca="false">Template!Q992</f>
        <v>0</v>
      </c>
    </row>
    <row r="990" customFormat="false" ht="15.75" hidden="false" customHeight="false" outlineLevel="0" collapsed="false">
      <c r="A990" s="6" t="n">
        <v>988</v>
      </c>
      <c r="B990" s="14" t="e">
        <f aca="false">join(",",G990,L990,Q990,V990,AA990,AF990,AK990)</f>
        <v>#NAME?</v>
      </c>
      <c r="C990" s="14" t="n">
        <f aca="false">IF(ISBLANK(Template!H993),, join("_",Template!H993:I993))</f>
        <v>0</v>
      </c>
      <c r="G990" s="14" t="e">
        <f aca="false">join(":",D990,E990,F990)</f>
        <v>#NAME?</v>
      </c>
      <c r="H990" s="14" t="n">
        <f aca="false">IF(ISBLANK(Template!K993),, join("_",Template!K993:L993))</f>
        <v>0</v>
      </c>
      <c r="J990" s="14" t="n">
        <f aca="false">Template!M993</f>
        <v>0</v>
      </c>
      <c r="L990" s="14" t="e">
        <f aca="false">join(":",I990,J990,K990)</f>
        <v>#NAME?</v>
      </c>
      <c r="M990" s="14" t="n">
        <f aca="false">IF(ISBLANK(Template!O993),, join("_",Template!O993:P993))</f>
        <v>0</v>
      </c>
      <c r="O990" s="14" t="n">
        <f aca="false">Template!Q993</f>
        <v>0</v>
      </c>
    </row>
    <row r="991" customFormat="false" ht="15.75" hidden="false" customHeight="false" outlineLevel="0" collapsed="false">
      <c r="A991" s="6" t="n">
        <v>989</v>
      </c>
      <c r="B991" s="14" t="e">
        <f aca="false">join(",",G991,L991,Q991,V991,AA991,AF991,AK991)</f>
        <v>#NAME?</v>
      </c>
      <c r="C991" s="14" t="n">
        <f aca="false">IF(ISBLANK(Template!H994),, join("_",Template!H994:I994))</f>
        <v>0</v>
      </c>
      <c r="G991" s="14" t="e">
        <f aca="false">join(":",D991,E991,F991)</f>
        <v>#NAME?</v>
      </c>
      <c r="H991" s="14" t="n">
        <f aca="false">IF(ISBLANK(Template!K994),, join("_",Template!K994:L994))</f>
        <v>0</v>
      </c>
      <c r="J991" s="14" t="n">
        <f aca="false">Template!M994</f>
        <v>0</v>
      </c>
      <c r="L991" s="14" t="e">
        <f aca="false">join(":",I991,J991,K991)</f>
        <v>#NAME?</v>
      </c>
      <c r="M991" s="14" t="n">
        <f aca="false">IF(ISBLANK(Template!O994),, join("_",Template!O994:P994))</f>
        <v>0</v>
      </c>
      <c r="O991" s="14" t="n">
        <f aca="false">Template!Q994</f>
        <v>0</v>
      </c>
    </row>
    <row r="992" customFormat="false" ht="15.75" hidden="false" customHeight="false" outlineLevel="0" collapsed="false">
      <c r="A992" s="6" t="n">
        <v>990</v>
      </c>
      <c r="B992" s="14" t="e">
        <f aca="false">join(",",G992,L992,Q992,V992,AA992,AF992,AK992)</f>
        <v>#NAME?</v>
      </c>
      <c r="C992" s="14" t="n">
        <f aca="false">IF(ISBLANK(Template!H995),, join("_",Template!H995:I995))</f>
        <v>0</v>
      </c>
      <c r="G992" s="14" t="e">
        <f aca="false">join(":",D992,E992,F992)</f>
        <v>#NAME?</v>
      </c>
      <c r="H992" s="14" t="n">
        <f aca="false">IF(ISBLANK(Template!K995),, join("_",Template!K995:L995))</f>
        <v>0</v>
      </c>
      <c r="J992" s="14" t="n">
        <f aca="false">Template!M995</f>
        <v>0</v>
      </c>
      <c r="L992" s="14" t="e">
        <f aca="false">join(":",I992,J992,K992)</f>
        <v>#NAME?</v>
      </c>
      <c r="M992" s="14" t="n">
        <f aca="false">IF(ISBLANK(Template!O995),, join("_",Template!O995:P995))</f>
        <v>0</v>
      </c>
      <c r="O992" s="14" t="n">
        <f aca="false">Template!Q995</f>
        <v>0</v>
      </c>
    </row>
    <row r="993" customFormat="false" ht="15.75" hidden="false" customHeight="false" outlineLevel="0" collapsed="false">
      <c r="A993" s="6" t="n">
        <v>991</v>
      </c>
      <c r="B993" s="14" t="e">
        <f aca="false">join(",",G993,L993,Q993,V993,AA993,AF993,AK993)</f>
        <v>#NAME?</v>
      </c>
      <c r="C993" s="14" t="n">
        <f aca="false">IF(ISBLANK(Template!H996),, join("_",Template!H996:I996))</f>
        <v>0</v>
      </c>
      <c r="G993" s="14" t="e">
        <f aca="false">join(":",D993,E993,F993)</f>
        <v>#NAME?</v>
      </c>
      <c r="H993" s="14" t="n">
        <f aca="false">IF(ISBLANK(Template!K996),, join("_",Template!K996:L996))</f>
        <v>0</v>
      </c>
      <c r="J993" s="14" t="n">
        <f aca="false">Template!M996</f>
        <v>0</v>
      </c>
      <c r="L993" s="14" t="e">
        <f aca="false">join(":",I993,J993,K993)</f>
        <v>#NAME?</v>
      </c>
      <c r="M993" s="14" t="n">
        <f aca="false">IF(ISBLANK(Template!O996),, join("_",Template!O996:P996))</f>
        <v>0</v>
      </c>
      <c r="O993" s="14" t="n">
        <f aca="false">Template!Q996</f>
        <v>0</v>
      </c>
    </row>
    <row r="994" customFormat="false" ht="15.75" hidden="false" customHeight="false" outlineLevel="0" collapsed="false">
      <c r="A994" s="6" t="n">
        <v>992</v>
      </c>
      <c r="B994" s="14" t="e">
        <f aca="false">join(",",G994,L994,Q994,V994,AA994,AF994,AK994)</f>
        <v>#NAME?</v>
      </c>
      <c r="C994" s="14" t="n">
        <f aca="false">IF(ISBLANK(Template!H997),, join("_",Template!H997:I997))</f>
        <v>0</v>
      </c>
      <c r="G994" s="14" t="e">
        <f aca="false">join(":",D994,E994,F994)</f>
        <v>#NAME?</v>
      </c>
      <c r="H994" s="14" t="n">
        <f aca="false">IF(ISBLANK(Template!K997),, join("_",Template!K997:L997))</f>
        <v>0</v>
      </c>
      <c r="J994" s="14" t="n">
        <f aca="false">Template!M997</f>
        <v>0</v>
      </c>
      <c r="L994" s="14" t="e">
        <f aca="false">join(":",I994,J994,K994)</f>
        <v>#NAME?</v>
      </c>
      <c r="M994" s="14" t="n">
        <f aca="false">IF(ISBLANK(Template!O997),, join("_",Template!O997:P997))</f>
        <v>0</v>
      </c>
      <c r="O994" s="14" t="n">
        <f aca="false">Template!Q997</f>
        <v>0</v>
      </c>
    </row>
    <row r="995" customFormat="false" ht="15.75" hidden="false" customHeight="false" outlineLevel="0" collapsed="false">
      <c r="A995" s="6" t="n">
        <v>993</v>
      </c>
      <c r="B995" s="14" t="e">
        <f aca="false">join(",",G995,L995,Q995,V995,AA995,AF995,AK995)</f>
        <v>#NAME?</v>
      </c>
      <c r="C995" s="14" t="n">
        <f aca="false">IF(ISBLANK(Template!H998),, join("_",Template!H998:I998))</f>
        <v>0</v>
      </c>
      <c r="G995" s="14" t="e">
        <f aca="false">join(":",D995,E995,F995)</f>
        <v>#NAME?</v>
      </c>
      <c r="H995" s="14" t="n">
        <f aca="false">IF(ISBLANK(Template!K998),, join("_",Template!K998:L998))</f>
        <v>0</v>
      </c>
      <c r="J995" s="14" t="n">
        <f aca="false">Template!M998</f>
        <v>0</v>
      </c>
      <c r="L995" s="14" t="e">
        <f aca="false">join(":",I995,J995,K995)</f>
        <v>#NAME?</v>
      </c>
      <c r="M995" s="14" t="n">
        <f aca="false">IF(ISBLANK(Template!O998),, join("_",Template!O998:P998))</f>
        <v>0</v>
      </c>
      <c r="O995" s="14" t="n">
        <f aca="false">Template!Q998</f>
        <v>0</v>
      </c>
    </row>
    <row r="996" customFormat="false" ht="15.75" hidden="false" customHeight="false" outlineLevel="0" collapsed="false">
      <c r="A996" s="6" t="n">
        <v>994</v>
      </c>
      <c r="B996" s="14" t="e">
        <f aca="false">join(",",G996,L996,Q996,V996,AA996,AF996,AK996)</f>
        <v>#NAME?</v>
      </c>
      <c r="C996" s="14" t="n">
        <f aca="false">IF(ISBLANK(Template!H999),, join("_",Template!H999:I999))</f>
        <v>0</v>
      </c>
      <c r="G996" s="14" t="e">
        <f aca="false">join(":",D996,E996,F996)</f>
        <v>#NAME?</v>
      </c>
      <c r="H996" s="14" t="n">
        <f aca="false">IF(ISBLANK(Template!K999),, join("_",Template!K999:L999))</f>
        <v>0</v>
      </c>
      <c r="J996" s="14" t="n">
        <f aca="false">Template!M999</f>
        <v>0</v>
      </c>
      <c r="L996" s="14" t="e">
        <f aca="false">join(":",I996,J996,K996)</f>
        <v>#NAME?</v>
      </c>
      <c r="M996" s="14" t="n">
        <f aca="false">IF(ISBLANK(Template!O999),, join("_",Template!O999:P999))</f>
        <v>0</v>
      </c>
      <c r="O996" s="14" t="n">
        <f aca="false">Template!Q999</f>
        <v>0</v>
      </c>
    </row>
    <row r="997" customFormat="false" ht="15.75" hidden="false" customHeight="false" outlineLevel="0" collapsed="false">
      <c r="A997" s="6" t="n">
        <v>995</v>
      </c>
      <c r="B997" s="14" t="e">
        <f aca="false">join(",",G997,L997,Q997,V997,AA997,AF997,AK997)</f>
        <v>#NAME?</v>
      </c>
      <c r="C997" s="14" t="n">
        <f aca="false">IF(ISBLANK(Template!H1000),, join("_",Template!H1000:I1000))</f>
        <v>0</v>
      </c>
      <c r="G997" s="14" t="e">
        <f aca="false">join(":",D997,E997,F997)</f>
        <v>#NAME?</v>
      </c>
      <c r="H997" s="14" t="n">
        <f aca="false">IF(ISBLANK(Template!K1000),, join("_",Template!K1000:L1000))</f>
        <v>0</v>
      </c>
      <c r="J997" s="14" t="n">
        <f aca="false">Template!M1000</f>
        <v>0</v>
      </c>
      <c r="L997" s="14" t="e">
        <f aca="false">join(":",I997,J997,K997)</f>
        <v>#NAME?</v>
      </c>
      <c r="M997" s="14" t="n">
        <f aca="false">IF(ISBLANK(Template!O1000),, join("_",Template!O1000:P1000))</f>
        <v>0</v>
      </c>
      <c r="O997" s="14" t="n">
        <f aca="false">Template!Q1000</f>
        <v>0</v>
      </c>
    </row>
    <row r="998" customFormat="false" ht="15.75" hidden="false" customHeight="false" outlineLevel="0" collapsed="false">
      <c r="A998" s="6" t="n">
        <v>996</v>
      </c>
      <c r="B998" s="14" t="e">
        <f aca="false">join(",",G998,L998,Q998,V998,AA998,AF998,AK998)</f>
        <v>#NAME?</v>
      </c>
      <c r="C998" s="14" t="n">
        <f aca="false">IF(ISBLANK(Template!H1001),, join("_",Template!H1001:I1001))</f>
        <v>0</v>
      </c>
      <c r="G998" s="14" t="e">
        <f aca="false">join(":",D998,E998,F998)</f>
        <v>#NAME?</v>
      </c>
      <c r="H998" s="14" t="n">
        <f aca="false">IF(ISBLANK(Template!K1001),, join("_",Template!K1001:L1001))</f>
        <v>0</v>
      </c>
      <c r="J998" s="14" t="n">
        <f aca="false">Template!M1001</f>
        <v>0</v>
      </c>
      <c r="L998" s="14" t="e">
        <f aca="false">join(":",I998,J998,K998)</f>
        <v>#NAME?</v>
      </c>
      <c r="M998" s="14" t="n">
        <f aca="false">IF(ISBLANK(Template!O1001),, join("_",Template!O1001:P1001))</f>
        <v>0</v>
      </c>
      <c r="O998" s="14" t="n">
        <f aca="false">Template!Q1001</f>
        <v>0</v>
      </c>
    </row>
    <row r="999" customFormat="false" ht="15.75" hidden="false" customHeight="false" outlineLevel="0" collapsed="false">
      <c r="A999" s="6" t="n">
        <v>997</v>
      </c>
      <c r="B999" s="14" t="e">
        <f aca="false">join(",",G999,L999,Q999,V999,AA999,AF999,AK999)</f>
        <v>#NAME?</v>
      </c>
      <c r="C999" s="14" t="n">
        <f aca="false">IF(ISBLANK(Template!H1002),, join("_",Template!H1002:I1002))</f>
        <v>0</v>
      </c>
      <c r="G999" s="14" t="e">
        <f aca="false">join(":",D999,E999,F999)</f>
        <v>#NAME?</v>
      </c>
      <c r="H999" s="14" t="n">
        <f aca="false">IF(ISBLANK(Template!K1002),, join("_",Template!K1002:L1002))</f>
        <v>0</v>
      </c>
      <c r="J999" s="14" t="n">
        <f aca="false">Template!M1002</f>
        <v>0</v>
      </c>
      <c r="L999" s="14" t="e">
        <f aca="false">join(":",I999,J999,K999)</f>
        <v>#NAME?</v>
      </c>
      <c r="M999" s="14" t="n">
        <f aca="false">IF(ISBLANK(Template!O1002),, join("_",Template!O1002:P1002))</f>
        <v>0</v>
      </c>
      <c r="O999" s="14" t="n">
        <f aca="false">Template!Q1002</f>
        <v>0</v>
      </c>
    </row>
    <row r="1000" customFormat="false" ht="15.75" hidden="false" customHeight="false" outlineLevel="0" collapsed="false">
      <c r="A1000" s="6" t="n">
        <v>998</v>
      </c>
      <c r="B1000" s="14" t="e">
        <f aca="false">join(",",G1000,L1000,Q1000,V1000,AA1000,AF1000,AK1000)</f>
        <v>#NAME?</v>
      </c>
      <c r="C1000" s="14" t="n">
        <f aca="false">IF(ISBLANK(Template!H1003),, join("_",Template!H1003:I1003))</f>
        <v>0</v>
      </c>
      <c r="G1000" s="14" t="e">
        <f aca="false">join(":",D1000,E1000,F1000)</f>
        <v>#NAME?</v>
      </c>
      <c r="H1000" s="14" t="n">
        <f aca="false">IF(ISBLANK(Template!K1003),, join("_",Template!K1003:L1003))</f>
        <v>0</v>
      </c>
      <c r="J1000" s="14" t="n">
        <f aca="false">Template!M1003</f>
        <v>0</v>
      </c>
      <c r="L1000" s="14" t="e">
        <f aca="false">join(":",I1000,J1000,K1000)</f>
        <v>#NAME?</v>
      </c>
      <c r="M1000" s="14" t="n">
        <f aca="false">IF(ISBLANK(Template!O1003),, join("_",Template!O1003:P1003))</f>
        <v>0</v>
      </c>
      <c r="O1000" s="14" t="n">
        <f aca="false">Template!Q1003</f>
        <v>0</v>
      </c>
    </row>
    <row r="1001" customFormat="false" ht="15.75" hidden="false" customHeight="false" outlineLevel="0" collapsed="false">
      <c r="A1001" s="6" t="n">
        <v>999</v>
      </c>
      <c r="B1001" s="14" t="e">
        <f aca="false">join(",",G1001,L1001,Q1001,V1001,AA1001,AF1001,AK1001)</f>
        <v>#NAME?</v>
      </c>
      <c r="C1001" s="14" t="n">
        <f aca="false">IF(ISBLANK(Template!H1004),, join("_",Template!H1004:I1004))</f>
        <v>0</v>
      </c>
      <c r="G1001" s="14" t="e">
        <f aca="false">join(":",D1001,E1001,F1001)</f>
        <v>#NAME?</v>
      </c>
      <c r="H1001" s="14" t="n">
        <f aca="false">IF(ISBLANK(Template!K1004),, join("_",Template!K1004:L1004))</f>
        <v>0</v>
      </c>
      <c r="J1001" s="14" t="n">
        <f aca="false">Template!M1004</f>
        <v>0</v>
      </c>
      <c r="L1001" s="14" t="e">
        <f aca="false">join(":",I1001,J1001,K1001)</f>
        <v>#NAME?</v>
      </c>
      <c r="M1001" s="14" t="n">
        <f aca="false">IF(ISBLANK(Template!O1004),, join("_",Template!O1004:P1004))</f>
        <v>0</v>
      </c>
      <c r="O1001" s="14" t="n">
        <f aca="false">Template!Q1004</f>
        <v>0</v>
      </c>
    </row>
  </sheetData>
  <mergeCells count="31">
    <mergeCell ref="A1:A2"/>
    <mergeCell ref="B1:B2"/>
    <mergeCell ref="C1:G1"/>
    <mergeCell ref="H1:L1"/>
    <mergeCell ref="M1:Q1"/>
    <mergeCell ref="R1:V1"/>
    <mergeCell ref="W1:AA1"/>
    <mergeCell ref="AB1:AF1"/>
    <mergeCell ref="AG1:AK1"/>
    <mergeCell ref="AL1:AP1"/>
    <mergeCell ref="AQ1:AU1"/>
    <mergeCell ref="AV1:AZ1"/>
    <mergeCell ref="BA1:BE1"/>
    <mergeCell ref="BF1:BJ1"/>
    <mergeCell ref="BK1:BO1"/>
    <mergeCell ref="BP1:BT1"/>
    <mergeCell ref="BU1:BY1"/>
    <mergeCell ref="BZ1:CD1"/>
    <mergeCell ref="CE1:CI1"/>
    <mergeCell ref="CJ1:CN1"/>
    <mergeCell ref="CO1:CS1"/>
    <mergeCell ref="CT1:CX1"/>
    <mergeCell ref="CY1:DC1"/>
    <mergeCell ref="DD1:DH1"/>
    <mergeCell ref="DI1:DM1"/>
    <mergeCell ref="DN1:DR1"/>
    <mergeCell ref="DS1:DW1"/>
    <mergeCell ref="DX1:EB1"/>
    <mergeCell ref="EC1:EG1"/>
    <mergeCell ref="EH1:EL1"/>
    <mergeCell ref="EM1:EQ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5" activeCellId="0" sqref="B5"/>
    </sheetView>
  </sheetViews>
  <sheetFormatPr defaultColWidth="12.640625" defaultRowHeight="15.75" zeroHeight="false" outlineLevelRow="0" outlineLevelCol="0"/>
  <cols>
    <col collapsed="false" customWidth="true" hidden="false" outlineLevel="0" max="5" min="5" style="0" width="23.75"/>
  </cols>
  <sheetData>
    <row r="1" customFormat="false" ht="15.75" hidden="false" customHeight="false" outlineLevel="0" collapsed="false">
      <c r="A1" s="15" t="s">
        <v>80</v>
      </c>
      <c r="B1" s="6"/>
      <c r="C1" s="6"/>
      <c r="D1" s="6"/>
      <c r="E1" s="6"/>
      <c r="F1" s="6"/>
    </row>
    <row r="2" customFormat="false" ht="15.75" hidden="false" customHeight="false" outlineLevel="0" collapsed="false">
      <c r="A2" s="6"/>
      <c r="B2" s="6"/>
      <c r="C2" s="6"/>
      <c r="D2" s="6"/>
      <c r="E2" s="6"/>
      <c r="F2" s="6"/>
    </row>
    <row r="3" customFormat="false" ht="15.75" hidden="false" customHeight="false" outlineLevel="0" collapsed="false">
      <c r="A3" s="16" t="s">
        <v>81</v>
      </c>
      <c r="B3" s="16" t="s">
        <v>82</v>
      </c>
      <c r="C3" s="16" t="s">
        <v>76</v>
      </c>
      <c r="D3" s="6"/>
      <c r="E3" s="16" t="s">
        <v>75</v>
      </c>
      <c r="F3" s="16" t="s">
        <v>76</v>
      </c>
    </row>
    <row r="4" customFormat="false" ht="15.75" hidden="false" customHeight="false" outlineLevel="0" collapsed="false">
      <c r="A4" s="6" t="s">
        <v>40</v>
      </c>
      <c r="B4" s="6" t="s">
        <v>83</v>
      </c>
      <c r="C4" s="17" t="n">
        <v>500444</v>
      </c>
      <c r="D4" s="6"/>
      <c r="E4" s="6" t="e">
        <f aca="false">join("_",B4,A4)</f>
        <v>#NAME?</v>
      </c>
      <c r="F4" s="6" t="n">
        <f aca="false">C4</f>
        <v>500444</v>
      </c>
    </row>
    <row r="5" customFormat="false" ht="15.75" hidden="false" customHeight="false" outlineLevel="0" collapsed="false">
      <c r="A5" s="6" t="s">
        <v>40</v>
      </c>
      <c r="B5" s="6" t="s">
        <v>44</v>
      </c>
      <c r="C5" s="17" t="n">
        <v>480848</v>
      </c>
      <c r="D5" s="6"/>
      <c r="E5" s="6" t="e">
        <f aca="false">join("_",B5,A5)</f>
        <v>#NAME?</v>
      </c>
      <c r="F5" s="6" t="n">
        <f aca="false">C5</f>
        <v>480848</v>
      </c>
    </row>
    <row r="6" customFormat="false" ht="15.75" hidden="false" customHeight="false" outlineLevel="0" collapsed="false">
      <c r="A6" s="6" t="s">
        <v>40</v>
      </c>
      <c r="B6" s="6" t="s">
        <v>46</v>
      </c>
      <c r="C6" s="17" t="n">
        <v>76008</v>
      </c>
      <c r="D6" s="6"/>
      <c r="E6" s="6" t="e">
        <f aca="false">join("_",B6,A6)</f>
        <v>#NAME?</v>
      </c>
      <c r="F6" s="6" t="n">
        <f aca="false">C6</f>
        <v>76008</v>
      </c>
    </row>
    <row r="7" customFormat="false" ht="15.75" hidden="false" customHeight="false" outlineLevel="0" collapsed="false">
      <c r="A7" s="6" t="s">
        <v>40</v>
      </c>
      <c r="B7" s="6" t="s">
        <v>48</v>
      </c>
      <c r="C7" s="17" t="n">
        <v>1054219</v>
      </c>
      <c r="D7" s="6"/>
      <c r="E7" s="6" t="e">
        <f aca="false">join("_",B7,A7)</f>
        <v>#NAME?</v>
      </c>
      <c r="F7" s="6" t="n">
        <f aca="false">C7</f>
        <v>1054219</v>
      </c>
    </row>
    <row r="8" customFormat="false" ht="15.75" hidden="false" customHeight="false" outlineLevel="0" collapsed="false">
      <c r="A8" s="6" t="s">
        <v>40</v>
      </c>
      <c r="B8" s="6" t="s">
        <v>50</v>
      </c>
      <c r="C8" s="17" t="n">
        <v>1054221</v>
      </c>
      <c r="D8" s="6"/>
      <c r="E8" s="6" t="e">
        <f aca="false">join("_",B8,A8)</f>
        <v>#NAME?</v>
      </c>
      <c r="F8" s="6" t="n">
        <f aca="false">C8</f>
        <v>1054221</v>
      </c>
    </row>
    <row r="9" customFormat="false" ht="15.75" hidden="false" customHeight="false" outlineLevel="0" collapsed="false">
      <c r="A9" s="6" t="s">
        <v>40</v>
      </c>
      <c r="B9" s="6" t="s">
        <v>52</v>
      </c>
      <c r="C9" s="17" t="n">
        <v>1054218</v>
      </c>
      <c r="D9" s="6"/>
      <c r="E9" s="6" t="e">
        <f aca="false">join("_",B9,A9)</f>
        <v>#NAME?</v>
      </c>
      <c r="F9" s="6" t="n">
        <f aca="false">C9</f>
        <v>1054218</v>
      </c>
    </row>
    <row r="10" customFormat="false" ht="15.75" hidden="false" customHeight="false" outlineLevel="0" collapsed="false">
      <c r="A10" s="6" t="s">
        <v>40</v>
      </c>
      <c r="B10" s="6" t="s">
        <v>54</v>
      </c>
      <c r="C10" s="17" t="n">
        <v>1054220</v>
      </c>
      <c r="E10" s="6" t="e">
        <f aca="false">join("_",B10,A10)</f>
        <v>#NAME?</v>
      </c>
      <c r="F10" s="6" t="n">
        <f aca="false">C10</f>
        <v>1054220</v>
      </c>
    </row>
    <row r="11" customFormat="false" ht="15.75" hidden="false" customHeight="false" outlineLevel="0" collapsed="false">
      <c r="A11" s="6" t="s">
        <v>40</v>
      </c>
      <c r="B11" s="6" t="s">
        <v>56</v>
      </c>
      <c r="C11" s="17" t="n">
        <v>1055365</v>
      </c>
      <c r="E11" s="6" t="e">
        <f aca="false">join("_",B11,A11)</f>
        <v>#NAME?</v>
      </c>
      <c r="F11" s="6" t="n">
        <f aca="false">C11</f>
        <v>1055365</v>
      </c>
    </row>
    <row r="12" customFormat="false" ht="15.75" hidden="false" customHeight="false" outlineLevel="0" collapsed="false">
      <c r="A12" s="6" t="s">
        <v>40</v>
      </c>
      <c r="B12" s="6" t="s">
        <v>58</v>
      </c>
      <c r="C12" s="17" t="n">
        <v>873487</v>
      </c>
      <c r="E12" s="6" t="e">
        <f aca="false">join("_",B12,A12)</f>
        <v>#NAME?</v>
      </c>
      <c r="F12" s="6" t="n">
        <f aca="false">C12</f>
        <v>873487</v>
      </c>
    </row>
    <row r="13" customFormat="false" ht="15.75" hidden="false" customHeight="false" outlineLevel="0" collapsed="false">
      <c r="A13" s="6" t="s">
        <v>40</v>
      </c>
      <c r="B13" s="6" t="s">
        <v>60</v>
      </c>
      <c r="C13" s="17" t="n">
        <v>873488</v>
      </c>
      <c r="E13" s="6" t="e">
        <f aca="false">join("_",B13,A13)</f>
        <v>#NAME?</v>
      </c>
      <c r="F13" s="6" t="n">
        <f aca="false">C13</f>
        <v>873488</v>
      </c>
    </row>
    <row r="14" customFormat="false" ht="15.75" hidden="false" customHeight="false" outlineLevel="0" collapsed="false">
      <c r="A14" s="6" t="s">
        <v>40</v>
      </c>
      <c r="B14" s="6" t="s">
        <v>62</v>
      </c>
      <c r="C14" s="17" t="n">
        <v>1054191</v>
      </c>
      <c r="E14" s="6" t="e">
        <f aca="false">join("_",B14,A14)</f>
        <v>#NAME?</v>
      </c>
      <c r="F14" s="6" t="n">
        <f aca="false">C14</f>
        <v>1054191</v>
      </c>
    </row>
    <row r="15" customFormat="false" ht="15.75" hidden="false" customHeight="false" outlineLevel="0" collapsed="false">
      <c r="A15" s="6" t="s">
        <v>40</v>
      </c>
      <c r="B15" s="6" t="s">
        <v>64</v>
      </c>
      <c r="C15" s="17" t="n">
        <v>1054154</v>
      </c>
      <c r="E15" s="6" t="e">
        <f aca="false">join("_",B15,A15)</f>
        <v>#NAME?</v>
      </c>
      <c r="F15" s="6" t="n">
        <f aca="false">C15</f>
        <v>1054154</v>
      </c>
    </row>
    <row r="16" customFormat="false" ht="15.75" hidden="false" customHeight="false" outlineLevel="0" collapsed="false">
      <c r="A16" s="6" t="s">
        <v>40</v>
      </c>
      <c r="B16" s="6" t="s">
        <v>66</v>
      </c>
      <c r="C16" s="17" t="n">
        <v>1054158</v>
      </c>
      <c r="E16" s="6" t="e">
        <f aca="false">join("_",B16,A16)</f>
        <v>#NAME?</v>
      </c>
      <c r="F16" s="6" t="n">
        <f aca="false">C16</f>
        <v>1054158</v>
      </c>
    </row>
    <row r="17" customFormat="false" ht="15.75" hidden="false" customHeight="false" outlineLevel="0" collapsed="false">
      <c r="A17" s="6" t="s">
        <v>40</v>
      </c>
      <c r="B17" s="6" t="s">
        <v>68</v>
      </c>
      <c r="C17" s="17" t="n">
        <v>1054159</v>
      </c>
      <c r="E17" s="6" t="e">
        <f aca="false">join("_",B17,A17)</f>
        <v>#NAME?</v>
      </c>
      <c r="F17" s="6" t="n">
        <f aca="false">C17</f>
        <v>1054159</v>
      </c>
    </row>
    <row r="18" customFormat="false" ht="15.75" hidden="false" customHeight="false" outlineLevel="0" collapsed="false">
      <c r="A18" s="6" t="s">
        <v>40</v>
      </c>
      <c r="B18" s="6" t="s">
        <v>70</v>
      </c>
      <c r="C18" s="17" t="n">
        <v>1054160</v>
      </c>
      <c r="E18" s="6" t="e">
        <f aca="false">join("_",B18,A18)</f>
        <v>#NAME?</v>
      </c>
      <c r="F18" s="6" t="n">
        <f aca="false">C18</f>
        <v>1054160</v>
      </c>
    </row>
    <row r="19" customFormat="false" ht="15.75" hidden="false" customHeight="false" outlineLevel="0" collapsed="false">
      <c r="A19" s="6" t="s">
        <v>40</v>
      </c>
      <c r="B19" s="6" t="s">
        <v>72</v>
      </c>
      <c r="C19" s="17" t="n">
        <v>1054161</v>
      </c>
      <c r="E19" s="6" t="e">
        <f aca="false">join("_",B19,A19)</f>
        <v>#NAME?</v>
      </c>
      <c r="F19" s="6" t="n">
        <f aca="false">C19</f>
        <v>1054161</v>
      </c>
    </row>
    <row r="20" customFormat="false" ht="15.75" hidden="false" customHeight="false" outlineLevel="0" collapsed="false">
      <c r="A20" s="6" t="s">
        <v>40</v>
      </c>
      <c r="B20" s="6" t="s">
        <v>84</v>
      </c>
      <c r="C20" s="17" t="n">
        <v>1054162</v>
      </c>
      <c r="E20" s="6" t="e">
        <f aca="false">join("_",B20,A20)</f>
        <v>#NAME?</v>
      </c>
      <c r="F20" s="6" t="n">
        <f aca="false">C20</f>
        <v>1054162</v>
      </c>
    </row>
    <row r="21" customFormat="false" ht="15.75" hidden="false" customHeight="false" outlineLevel="0" collapsed="false">
      <c r="A21" s="6" t="s">
        <v>40</v>
      </c>
      <c r="B21" s="6" t="s">
        <v>85</v>
      </c>
      <c r="C21" s="17" t="n">
        <v>1054164</v>
      </c>
      <c r="E21" s="6" t="e">
        <f aca="false">join("_",B21,A21)</f>
        <v>#NAME?</v>
      </c>
      <c r="F21" s="6" t="n">
        <f aca="false">C21</f>
        <v>1054164</v>
      </c>
    </row>
    <row r="22" customFormat="false" ht="15.75" hidden="false" customHeight="false" outlineLevel="0" collapsed="false">
      <c r="A22" s="6" t="s">
        <v>40</v>
      </c>
      <c r="B22" s="6" t="s">
        <v>86</v>
      </c>
      <c r="C22" s="6" t="n">
        <v>1054149</v>
      </c>
      <c r="E22" s="6" t="e">
        <f aca="false">join("_",B22,A22)</f>
        <v>#NAME?</v>
      </c>
      <c r="F22" s="6" t="n">
        <f aca="false">C22</f>
        <v>1054149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0000"/>
    <pageSetUpPr fitToPage="false"/>
  </sheetPr>
  <dimension ref="A1:I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3" min="3" style="0" width="4.88"/>
    <col collapsed="false" customWidth="true" hidden="false" outlineLevel="0" max="4" min="4" style="0" width="31.13"/>
    <col collapsed="false" customWidth="true" hidden="false" outlineLevel="0" max="7" min="7" style="0" width="22.5"/>
    <col collapsed="false" customWidth="true" hidden="false" outlineLevel="0" max="8" min="8" style="0" width="23.75"/>
  </cols>
  <sheetData>
    <row r="1" customFormat="false" ht="15.75" hidden="false" customHeight="false" outlineLevel="0" collapsed="false">
      <c r="A1" s="14" t="str">
        <f aca="false">IFERROR(__xludf.dummyfunction("IMPORTRANGE(""https://docs.google.com/spreadsheets/d/1W97Yv9UWR9iwmXzknxSQSiIzjt4capmWuaZsAwNJD0g/edit#gid=0"",""'Parameters'!A1:H300"")"),"")</f>
        <v/>
      </c>
      <c r="B1" s="14"/>
      <c r="C1" s="14"/>
      <c r="D1" s="14"/>
      <c r="E1" s="14"/>
      <c r="F1" s="14"/>
      <c r="G1" s="14"/>
      <c r="H1" s="14"/>
    </row>
    <row r="2" customFormat="false" ht="15.75" hidden="false" customHeight="false" outlineLevel="0" collapsed="false">
      <c r="A2" s="14" t="str">
        <f aca="false">IFERROR(__xludf.dummyfunction("""COMPUTED_VALUE"""),"Category")</f>
        <v>Category</v>
      </c>
      <c r="B2" s="14" t="str">
        <f aca="false">IFERROR(__xludf.dummyfunction("""COMPUTED_VALUE"""),"Sub-category")</f>
        <v>Sub-category</v>
      </c>
      <c r="C2" s="14" t="str">
        <f aca="false">IFERROR(__xludf.dummyfunction("""COMPUTED_VALUE"""),"ID")</f>
        <v>ID</v>
      </c>
      <c r="D2" s="14" t="str">
        <f aca="false">IFERROR(__xludf.dummyfunction("""COMPUTED_VALUE"""),"Name")</f>
        <v>Name</v>
      </c>
      <c r="E2" s="18" t="str">
        <f aca="false">IFERROR(__xludf.dummyfunction("""COMPUTED_VALUE"""),"Units")</f>
        <v>Units</v>
      </c>
      <c r="F2" s="14" t="str">
        <f aca="false">IFERROR(__xludf.dummyfunction("""COMPUTED_VALUE"""),"Type*")</f>
        <v>Type*</v>
      </c>
      <c r="G2" s="14" t="str">
        <f aca="false">IFERROR(__xludf.dummyfunction("""COMPUTED_VALUE"""),"API Key")</f>
        <v>API Key</v>
      </c>
      <c r="H2" s="14" t="str">
        <f aca="false">IFERROR(__xludf.dummyfunction("""COMPUTED_VALUE"""),"Energy Source")</f>
        <v>Energy Source</v>
      </c>
      <c r="I2" s="14" t="str">
        <f aca="false">F2</f>
        <v>Type*</v>
      </c>
    </row>
    <row r="3" customFormat="false" ht="15.75" hidden="false" customHeight="false" outlineLevel="0" collapsed="false">
      <c r="A3" s="14" t="str">
        <f aca="false">IFERROR(__xludf.dummyfunction("""COMPUTED_VALUE"""),"Energy")</f>
        <v>Energy</v>
      </c>
      <c r="B3" s="14" t="str">
        <f aca="false">IFERROR(__xludf.dummyfunction("""COMPUTED_VALUE""")," Electricity")</f>
        <v> Electricity</v>
      </c>
      <c r="C3" s="14" t="n">
        <f aca="false">IFERROR(__xludf.dummyfunction("""COMPUTED_VALUE"""),401)</f>
        <v>401</v>
      </c>
      <c r="D3" s="14" t="str">
        <f aca="false">IFERROR(__xludf.dummyfunction("""COMPUTED_VALUE"""),"Active power")</f>
        <v>Active power</v>
      </c>
      <c r="E3" s="18" t="str">
        <f aca="false">IFERROR(__xludf.dummyfunction("""COMPUTED_VALUE"""),"W")</f>
        <v>W</v>
      </c>
      <c r="F3" s="14" t="str">
        <f aca="false">IFERROR(__xludf.dummyfunction("""COMPUTED_VALUE"""),"INST")</f>
        <v>INST</v>
      </c>
      <c r="G3" s="14" t="str">
        <f aca="false">IFERROR(__xludf.dummyfunction("""COMPUTED_VALUE"""),"POWER")</f>
        <v>POWER</v>
      </c>
      <c r="H3" s="14"/>
      <c r="I3" s="14" t="e">
        <f aca="false">ifs(F3="INST","INSTANTANEOUS",F3="ACUM","ACUMULATED")</f>
        <v>#NAME?</v>
      </c>
    </row>
    <row r="4" customFormat="false" ht="15.75" hidden="false" customHeight="false" outlineLevel="0" collapsed="false">
      <c r="A4" s="14" t="str">
        <f aca="false">IFERROR(__xludf.dummyfunction("""COMPUTED_VALUE"""),"Energy")</f>
        <v>Energy</v>
      </c>
      <c r="B4" s="14" t="str">
        <f aca="false">IFERROR(__xludf.dummyfunction("""COMPUTED_VALUE""")," Electricity")</f>
        <v> Electricity</v>
      </c>
      <c r="C4" s="14" t="n">
        <f aca="false">IFERROR(__xludf.dummyfunction("""COMPUTED_VALUE"""),402)</f>
        <v>402</v>
      </c>
      <c r="D4" s="14" t="str">
        <f aca="false">IFERROR(__xludf.dummyfunction("""COMPUTED_VALUE"""),"Active energy")</f>
        <v>Active energy</v>
      </c>
      <c r="E4" s="18" t="str">
        <f aca="false">IFERROR(__xludf.dummyfunction("""COMPUTED_VALUE"""),"kWh")</f>
        <v>kWh</v>
      </c>
      <c r="F4" s="14" t="str">
        <f aca="false">IFERROR(__xludf.dummyfunction("""COMPUTED_VALUE"""),"ACUM")</f>
        <v>ACUM</v>
      </c>
      <c r="G4" s="14" t="str">
        <f aca="false">IFERROR(__xludf.dummyfunction("""COMPUTED_VALUE"""),"EACTIVE")</f>
        <v>EACTIVE</v>
      </c>
      <c r="H4" s="14" t="str">
        <f aca="false">IFERROR(__xludf.dummyfunction("""COMPUTED_VALUE"""),"Electricity")</f>
        <v>Electricity</v>
      </c>
      <c r="I4" s="14" t="e">
        <f aca="false">ifs(F4="INST","INSTANTANEOUS",F4="ACUM","ACUMULATED")</f>
        <v>#NAME?</v>
      </c>
    </row>
    <row r="5" customFormat="false" ht="15.75" hidden="false" customHeight="false" outlineLevel="0" collapsed="false">
      <c r="A5" s="14" t="str">
        <f aca="false">IFERROR(__xludf.dummyfunction("""COMPUTED_VALUE"""),"Energy")</f>
        <v>Energy</v>
      </c>
      <c r="B5" s="14" t="str">
        <f aca="false">IFERROR(__xludf.dummyfunction("""COMPUTED_VALUE""")," Electricity")</f>
        <v> Electricity</v>
      </c>
      <c r="C5" s="14" t="n">
        <f aca="false">IFERROR(__xludf.dummyfunction("""COMPUTED_VALUE"""),403)</f>
        <v>403</v>
      </c>
      <c r="D5" s="14" t="str">
        <f aca="false">IFERROR(__xludf.dummyfunction("""COMPUTED_VALUE"""),"Inductive Reactive Power")</f>
        <v>Inductive Reactive Power</v>
      </c>
      <c r="E5" s="18" t="str">
        <f aca="false">IFERROR(__xludf.dummyfunction("""COMPUTED_VALUE"""),"VAr")</f>
        <v>VAr</v>
      </c>
      <c r="F5" s="14" t="str">
        <f aca="false">IFERROR(__xludf.dummyfunction("""COMPUTED_VALUE"""),"INST")</f>
        <v>INST</v>
      </c>
      <c r="G5" s="14" t="str">
        <f aca="false">IFERROR(__xludf.dummyfunction("""COMPUTED_VALUE"""),"IRPOWER")</f>
        <v>IRPOWER</v>
      </c>
      <c r="H5" s="14"/>
      <c r="I5" s="14" t="e">
        <f aca="false">ifs(F5="INST","INSTANTANEOUS",F5="ACUM","ACUMULATED")</f>
        <v>#NAME?</v>
      </c>
    </row>
    <row r="6" customFormat="false" ht="15.75" hidden="false" customHeight="false" outlineLevel="0" collapsed="false">
      <c r="A6" s="14" t="str">
        <f aca="false">IFERROR(__xludf.dummyfunction("""COMPUTED_VALUE"""),"Energy")</f>
        <v>Energy</v>
      </c>
      <c r="B6" s="14" t="str">
        <f aca="false">IFERROR(__xludf.dummyfunction("""COMPUTED_VALUE""")," Electricity")</f>
        <v> Electricity</v>
      </c>
      <c r="C6" s="14" t="n">
        <f aca="false">IFERROR(__xludf.dummyfunction("""COMPUTED_VALUE"""),404)</f>
        <v>404</v>
      </c>
      <c r="D6" s="14" t="str">
        <f aca="false">IFERROR(__xludf.dummyfunction("""COMPUTED_VALUE"""),"Inductive reactive energy")</f>
        <v>Inductive reactive energy</v>
      </c>
      <c r="E6" s="18" t="str">
        <f aca="false">IFERROR(__xludf.dummyfunction("""COMPUTED_VALUE"""),"kVArh")</f>
        <v>kVArh</v>
      </c>
      <c r="F6" s="14" t="str">
        <f aca="false">IFERROR(__xludf.dummyfunction("""COMPUTED_VALUE"""),"ACUM")</f>
        <v>ACUM</v>
      </c>
      <c r="G6" s="14" t="str">
        <f aca="false">IFERROR(__xludf.dummyfunction("""COMPUTED_VALUE"""),"IRENERGY")</f>
        <v>IRENERGY</v>
      </c>
      <c r="H6" s="14"/>
      <c r="I6" s="14" t="e">
        <f aca="false">ifs(F6="INST","INSTANTANEOUS",F6="ACUM","ACUMULATED")</f>
        <v>#NAME?</v>
      </c>
    </row>
    <row r="7" customFormat="false" ht="15.75" hidden="false" customHeight="false" outlineLevel="0" collapsed="false">
      <c r="A7" s="14" t="str">
        <f aca="false">IFERROR(__xludf.dummyfunction("""COMPUTED_VALUE"""),"Energy")</f>
        <v>Energy</v>
      </c>
      <c r="B7" s="14" t="str">
        <f aca="false">IFERROR(__xludf.dummyfunction("""COMPUTED_VALUE""")," Electricity")</f>
        <v> Electricity</v>
      </c>
      <c r="C7" s="14" t="n">
        <f aca="false">IFERROR(__xludf.dummyfunction("""COMPUTED_VALUE"""),405)</f>
        <v>405</v>
      </c>
      <c r="D7" s="14" t="str">
        <f aca="false">IFERROR(__xludf.dummyfunction("""COMPUTED_VALUE"""),"Active Voltage")</f>
        <v>Active Voltage</v>
      </c>
      <c r="E7" s="18" t="str">
        <f aca="false">IFERROR(__xludf.dummyfunction("""COMPUTED_VALUE"""),"V")</f>
        <v>V</v>
      </c>
      <c r="F7" s="14" t="str">
        <f aca="false">IFERROR(__xludf.dummyfunction("""COMPUTED_VALUE"""),"INST")</f>
        <v>INST</v>
      </c>
      <c r="G7" s="14" t="str">
        <f aca="false">IFERROR(__xludf.dummyfunction("""COMPUTED_VALUE"""),"VOLTAGE")</f>
        <v>VOLTAGE</v>
      </c>
      <c r="H7" s="14"/>
      <c r="I7" s="14" t="e">
        <f aca="false">ifs(F7="INST","INSTANTANEOUS",F7="ACUM","ACUMULATED")</f>
        <v>#NAME?</v>
      </c>
    </row>
    <row r="8" customFormat="false" ht="15.75" hidden="false" customHeight="false" outlineLevel="0" collapsed="false">
      <c r="A8" s="14" t="str">
        <f aca="false">IFERROR(__xludf.dummyfunction("""COMPUTED_VALUE"""),"Energy")</f>
        <v>Energy</v>
      </c>
      <c r="B8" s="14" t="str">
        <f aca="false">IFERROR(__xludf.dummyfunction("""COMPUTED_VALUE""")," Electricity")</f>
        <v> Electricity</v>
      </c>
      <c r="C8" s="14" t="n">
        <f aca="false">IFERROR(__xludf.dummyfunction("""COMPUTED_VALUE"""),406)</f>
        <v>406</v>
      </c>
      <c r="D8" s="14" t="str">
        <f aca="false">IFERROR(__xludf.dummyfunction("""COMPUTED_VALUE"""),"Active current")</f>
        <v>Active current</v>
      </c>
      <c r="E8" s="18" t="str">
        <f aca="false">IFERROR(__xludf.dummyfunction("""COMPUTED_VALUE"""),"A")</f>
        <v>A</v>
      </c>
      <c r="F8" s="14" t="str">
        <f aca="false">IFERROR(__xludf.dummyfunction("""COMPUTED_VALUE"""),"INST")</f>
        <v>INST</v>
      </c>
      <c r="G8" s="14" t="str">
        <f aca="false">IFERROR(__xludf.dummyfunction("""COMPUTED_VALUE"""),"CURRENT")</f>
        <v>CURRENT</v>
      </c>
      <c r="H8" s="14"/>
      <c r="I8" s="14" t="e">
        <f aca="false">ifs(F8="INST","INSTANTANEOUS",F8="ACUM","ACUMULATED")</f>
        <v>#NAME?</v>
      </c>
    </row>
    <row r="9" customFormat="false" ht="15.75" hidden="false" customHeight="false" outlineLevel="0" collapsed="false">
      <c r="A9" s="14" t="str">
        <f aca="false">IFERROR(__xludf.dummyfunction("""COMPUTED_VALUE"""),"Energy")</f>
        <v>Energy</v>
      </c>
      <c r="B9" s="14" t="str">
        <f aca="false">IFERROR(__xludf.dummyfunction("""COMPUTED_VALUE""")," Electricity")</f>
        <v> Electricity</v>
      </c>
      <c r="C9" s="14" t="n">
        <f aca="false">IFERROR(__xludf.dummyfunction("""COMPUTED_VALUE"""),407)</f>
        <v>407</v>
      </c>
      <c r="D9" s="14" t="str">
        <f aca="false">IFERROR(__xludf.dummyfunction("""COMPUTED_VALUE"""),"Capacitive Reactive Power")</f>
        <v>Capacitive Reactive Power</v>
      </c>
      <c r="E9" s="18" t="str">
        <f aca="false">IFERROR(__xludf.dummyfunction("""COMPUTED_VALUE"""),"VAr")</f>
        <v>VAr</v>
      </c>
      <c r="F9" s="14" t="str">
        <f aca="false">IFERROR(__xludf.dummyfunction("""COMPUTED_VALUE"""),"INST")</f>
        <v>INST</v>
      </c>
      <c r="G9" s="14" t="str">
        <f aca="false">IFERROR(__xludf.dummyfunction("""COMPUTED_VALUE"""),"CRPOWER")</f>
        <v>CRPOWER</v>
      </c>
      <c r="H9" s="14"/>
      <c r="I9" s="14" t="e">
        <f aca="false">ifs(F9="INST","INSTANTANEOUS",F9="ACUM","ACUMULATED")</f>
        <v>#NAME?</v>
      </c>
    </row>
    <row r="10" customFormat="false" ht="15.75" hidden="false" customHeight="false" outlineLevel="0" collapsed="false">
      <c r="A10" s="14" t="str">
        <f aca="false">IFERROR(__xludf.dummyfunction("""COMPUTED_VALUE"""),"Energy")</f>
        <v>Energy</v>
      </c>
      <c r="B10" s="14" t="str">
        <f aca="false">IFERROR(__xludf.dummyfunction("""COMPUTED_VALUE""")," Electricity")</f>
        <v> Electricity</v>
      </c>
      <c r="C10" s="14" t="n">
        <f aca="false">IFERROR(__xludf.dummyfunction("""COMPUTED_VALUE"""),408)</f>
        <v>408</v>
      </c>
      <c r="D10" s="14" t="str">
        <f aca="false">IFERROR(__xludf.dummyfunction("""COMPUTED_VALUE"""),"Capacitive Reactive Energy")</f>
        <v>Capacitive Reactive Energy</v>
      </c>
      <c r="E10" s="18" t="str">
        <f aca="false">IFERROR(__xludf.dummyfunction("""COMPUTED_VALUE"""),"kVArh")</f>
        <v>kVArh</v>
      </c>
      <c r="F10" s="14" t="str">
        <f aca="false">IFERROR(__xludf.dummyfunction("""COMPUTED_VALUE"""),"ACUM")</f>
        <v>ACUM</v>
      </c>
      <c r="G10" s="14" t="str">
        <f aca="false">IFERROR(__xludf.dummyfunction("""COMPUTED_VALUE"""),"CRENERGY")</f>
        <v>CRENERGY</v>
      </c>
      <c r="H10" s="14"/>
      <c r="I10" s="14" t="e">
        <f aca="false">ifs(F10="INST","INSTANTANEOUS",F10="ACUM","ACUMULATED")</f>
        <v>#NAME?</v>
      </c>
    </row>
    <row r="11" customFormat="false" ht="15.75" hidden="false" customHeight="false" outlineLevel="0" collapsed="false">
      <c r="A11" s="14" t="str">
        <f aca="false">IFERROR(__xludf.dummyfunction("""COMPUTED_VALUE"""),"Energy")</f>
        <v>Energy</v>
      </c>
      <c r="B11" s="14" t="str">
        <f aca="false">IFERROR(__xludf.dummyfunction("""COMPUTED_VALUE""")," Electricity")</f>
        <v> Electricity</v>
      </c>
      <c r="C11" s="14" t="n">
        <f aca="false">IFERROR(__xludf.dummyfunction("""COMPUTED_VALUE"""),409)</f>
        <v>409</v>
      </c>
      <c r="D11" s="14" t="str">
        <f aca="false">IFERROR(__xludf.dummyfunction("""COMPUTED_VALUE"""),"Apparent Power")</f>
        <v>Apparent Power</v>
      </c>
      <c r="E11" s="18" t="str">
        <f aca="false">IFERROR(__xludf.dummyfunction("""COMPUTED_VALUE"""),"VA")</f>
        <v>VA</v>
      </c>
      <c r="F11" s="14" t="str">
        <f aca="false">IFERROR(__xludf.dummyfunction("""COMPUTED_VALUE"""),"INST")</f>
        <v>INST</v>
      </c>
      <c r="G11" s="14" t="str">
        <f aca="false">IFERROR(__xludf.dummyfunction("""COMPUTED_VALUE"""),"APPOWER")</f>
        <v>APPOWER</v>
      </c>
      <c r="H11" s="14"/>
      <c r="I11" s="14" t="e">
        <f aca="false">ifs(F11="INST","INSTANTANEOUS",F11="ACUM","ACUMULATED")</f>
        <v>#NAME?</v>
      </c>
    </row>
    <row r="12" customFormat="false" ht="15.75" hidden="false" customHeight="false" outlineLevel="0" collapsed="false">
      <c r="A12" s="14" t="str">
        <f aca="false">IFERROR(__xludf.dummyfunction("""COMPUTED_VALUE"""),"Energy")</f>
        <v>Energy</v>
      </c>
      <c r="B12" s="14" t="str">
        <f aca="false">IFERROR(__xludf.dummyfunction("""COMPUTED_VALUE""")," Electricity")</f>
        <v> Electricity</v>
      </c>
      <c r="C12" s="14" t="n">
        <f aca="false">IFERROR(__xludf.dummyfunction("""COMPUTED_VALUE"""),410)</f>
        <v>410</v>
      </c>
      <c r="D12" s="14" t="str">
        <f aca="false">IFERROR(__xludf.dummyfunction("""COMPUTED_VALUE"""),"Apparent Energy")</f>
        <v>Apparent Energy</v>
      </c>
      <c r="E12" s="18" t="str">
        <f aca="false">IFERROR(__xludf.dummyfunction("""COMPUTED_VALUE"""),"kVAh")</f>
        <v>kVAh</v>
      </c>
      <c r="F12" s="14" t="str">
        <f aca="false">IFERROR(__xludf.dummyfunction("""COMPUTED_VALUE"""),"ACUM")</f>
        <v>ACUM</v>
      </c>
      <c r="G12" s="14" t="str">
        <f aca="false">IFERROR(__xludf.dummyfunction("""COMPUTED_VALUE"""),"APENERGY")</f>
        <v>APENERGY</v>
      </c>
      <c r="H12" s="14"/>
      <c r="I12" s="14" t="e">
        <f aca="false">ifs(F12="INST","INSTANTANEOUS",F12="ACUM","ACUMULATED")</f>
        <v>#NAME?</v>
      </c>
    </row>
    <row r="13" customFormat="false" ht="15.75" hidden="false" customHeight="false" outlineLevel="0" collapsed="false">
      <c r="A13" s="14" t="str">
        <f aca="false">IFERROR(__xludf.dummyfunction("""COMPUTED_VALUE"""),"Energy")</f>
        <v>Energy</v>
      </c>
      <c r="B13" s="14" t="str">
        <f aca="false">IFERROR(__xludf.dummyfunction("""COMPUTED_VALUE""")," Electricity")</f>
        <v> Electricity</v>
      </c>
      <c r="C13" s="14" t="n">
        <f aca="false">IFERROR(__xludf.dummyfunction("""COMPUTED_VALUE"""),411)</f>
        <v>411</v>
      </c>
      <c r="D13" s="14" t="str">
        <f aca="false">IFERROR(__xludf.dummyfunction("""COMPUTED_VALUE"""),"Cos Phi")</f>
        <v>Cos Phi</v>
      </c>
      <c r="E13" s="18" t="str">
        <f aca="false">IFERROR(__xludf.dummyfunction("""COMPUTED_VALUE"""),"-")</f>
        <v>-</v>
      </c>
      <c r="F13" s="14" t="str">
        <f aca="false">IFERROR(__xludf.dummyfunction("""COMPUTED_VALUE"""),"INST")</f>
        <v>INST</v>
      </c>
      <c r="G13" s="14" t="str">
        <f aca="false">IFERROR(__xludf.dummyfunction("""COMPUTED_VALUE"""),"COSPHY")</f>
        <v>COSPHY</v>
      </c>
      <c r="H13" s="14"/>
      <c r="I13" s="14" t="e">
        <f aca="false">ifs(F13="INST","INSTANTANEOUS",F13="ACUM","ACUMULATED")</f>
        <v>#NAME?</v>
      </c>
    </row>
    <row r="14" customFormat="false" ht="15.75" hidden="false" customHeight="false" outlineLevel="0" collapsed="false">
      <c r="A14" s="14" t="str">
        <f aca="false">IFERROR(__xludf.dummyfunction("""COMPUTED_VALUE"""),"Energy")</f>
        <v>Energy</v>
      </c>
      <c r="B14" s="14" t="str">
        <f aca="false">IFERROR(__xludf.dummyfunction("""COMPUTED_VALUE""")," Electricity")</f>
        <v> Electricity</v>
      </c>
      <c r="C14" s="14" t="n">
        <f aca="false">IFERROR(__xludf.dummyfunction("""COMPUTED_VALUE"""),412)</f>
        <v>412</v>
      </c>
      <c r="D14" s="14" t="str">
        <f aca="false">IFERROR(__xludf.dummyfunction("""COMPUTED_VALUE"""),"Power Factor")</f>
        <v>Power Factor</v>
      </c>
      <c r="E14" s="18" t="str">
        <f aca="false">IFERROR(__xludf.dummyfunction("""COMPUTED_VALUE"""),"-")</f>
        <v>-</v>
      </c>
      <c r="F14" s="14" t="str">
        <f aca="false">IFERROR(__xludf.dummyfunction("""COMPUTED_VALUE"""),"INST")</f>
        <v>INST</v>
      </c>
      <c r="G14" s="14" t="str">
        <f aca="false">IFERROR(__xludf.dummyfunction("""COMPUTED_VALUE"""),"PF")</f>
        <v>PF</v>
      </c>
      <c r="H14" s="14"/>
      <c r="I14" s="14" t="e">
        <f aca="false">ifs(F14="INST","INSTANTANEOUS",F14="ACUM","ACUMULATED")</f>
        <v>#NAME?</v>
      </c>
    </row>
    <row r="15" customFormat="false" ht="15.75" hidden="false" customHeight="false" outlineLevel="0" collapsed="false">
      <c r="A15" s="14" t="str">
        <f aca="false">IFERROR(__xludf.dummyfunction("""COMPUTED_VALUE"""),"Energy")</f>
        <v>Energy</v>
      </c>
      <c r="B15" s="14" t="str">
        <f aca="false">IFERROR(__xludf.dummyfunction("""COMPUTED_VALUE""")," Electricity")</f>
        <v> Electricity</v>
      </c>
      <c r="C15" s="14" t="n">
        <f aca="false">IFERROR(__xludf.dummyfunction("""COMPUTED_VALUE"""),413)</f>
        <v>413</v>
      </c>
      <c r="D15" s="14" t="str">
        <f aca="false">IFERROR(__xludf.dummyfunction("""COMPUTED_VALUE"""),"Neutral Current")</f>
        <v>Neutral Current</v>
      </c>
      <c r="E15" s="18" t="str">
        <f aca="false">IFERROR(__xludf.dummyfunction("""COMPUTED_VALUE"""),"A")</f>
        <v>A</v>
      </c>
      <c r="F15" s="14" t="str">
        <f aca="false">IFERROR(__xludf.dummyfunction("""COMPUTED_VALUE"""),"INST")</f>
        <v>INST</v>
      </c>
      <c r="G15" s="14" t="str">
        <f aca="false">IFERROR(__xludf.dummyfunction("""COMPUTED_VALUE"""),"NCURRENT")</f>
        <v>NCURRENT</v>
      </c>
      <c r="H15" s="14"/>
      <c r="I15" s="14" t="e">
        <f aca="false">ifs(F15="INST","INSTANTANEOUS",F15="ACUM","ACUMULATED")</f>
        <v>#NAME?</v>
      </c>
    </row>
    <row r="16" customFormat="false" ht="15.75" hidden="false" customHeight="false" outlineLevel="0" collapsed="false">
      <c r="A16" s="14" t="str">
        <f aca="false">IFERROR(__xludf.dummyfunction("""COMPUTED_VALUE"""),"Energy")</f>
        <v>Energy</v>
      </c>
      <c r="B16" s="14" t="str">
        <f aca="false">IFERROR(__xludf.dummyfunction("""COMPUTED_VALUE""")," Electricity")</f>
        <v> Electricity</v>
      </c>
      <c r="C16" s="14" t="n">
        <f aca="false">IFERROR(__xludf.dummyfunction("""COMPUTED_VALUE"""),414)</f>
        <v>414</v>
      </c>
      <c r="D16" s="14" t="str">
        <f aca="false">IFERROR(__xludf.dummyfunction("""COMPUTED_VALUE"""),"Frequency")</f>
        <v>Frequency</v>
      </c>
      <c r="E16" s="18" t="str">
        <f aca="false">IFERROR(__xludf.dummyfunction("""COMPUTED_VALUE"""),"Hz")</f>
        <v>Hz</v>
      </c>
      <c r="F16" s="14" t="str">
        <f aca="false">IFERROR(__xludf.dummyfunction("""COMPUTED_VALUE"""),"INST")</f>
        <v>INST</v>
      </c>
      <c r="G16" s="14" t="str">
        <f aca="false">IFERROR(__xludf.dummyfunction("""COMPUTED_VALUE"""),"FREQ")</f>
        <v>FREQ</v>
      </c>
      <c r="H16" s="14"/>
      <c r="I16" s="14" t="e">
        <f aca="false">ifs(F16="INST","INSTANTANEOUS",F16="ACUM","ACUMULATED")</f>
        <v>#NAME?</v>
      </c>
    </row>
    <row r="17" customFormat="false" ht="15.75" hidden="false" customHeight="false" outlineLevel="0" collapsed="false">
      <c r="A17" s="14" t="str">
        <f aca="false">IFERROR(__xludf.dummyfunction("""COMPUTED_VALUE"""),"Energy")</f>
        <v>Energy</v>
      </c>
      <c r="B17" s="14" t="str">
        <f aca="false">IFERROR(__xludf.dummyfunction("""COMPUTED_VALUE""")," Electricity")</f>
        <v> Electricity</v>
      </c>
      <c r="C17" s="14" t="n">
        <f aca="false">IFERROR(__xludf.dummyfunction("""COMPUTED_VALUE"""),415)</f>
        <v>415</v>
      </c>
      <c r="D17" s="14" t="str">
        <f aca="false">IFERROR(__xludf.dummyfunction("""COMPUTED_VALUE"""),"Intv. Active Energy")</f>
        <v>Intv. Active Energy</v>
      </c>
      <c r="E17" s="18" t="str">
        <f aca="false">IFERROR(__xludf.dummyfunction("""COMPUTED_VALUE"""),"kWh")</f>
        <v>kWh</v>
      </c>
      <c r="F17" s="14" t="str">
        <f aca="false">IFERROR(__xludf.dummyfunction("""COMPUTED_VALUE"""),"INST")</f>
        <v>INST</v>
      </c>
      <c r="G17" s="14" t="str">
        <f aca="false">IFERROR(__xludf.dummyfunction("""COMPUTED_VALUE"""),"IAENERGY")</f>
        <v>IAENERGY</v>
      </c>
      <c r="H17" s="14"/>
      <c r="I17" s="14" t="e">
        <f aca="false">ifs(F17="INST","INSTANTANEOUS",F17="ACUM","ACUMULATED")</f>
        <v>#NAME?</v>
      </c>
    </row>
    <row r="18" customFormat="false" ht="15.75" hidden="false" customHeight="false" outlineLevel="0" collapsed="false">
      <c r="A18" s="14" t="str">
        <f aca="false">IFERROR(__xludf.dummyfunction("""COMPUTED_VALUE"""),"Energy")</f>
        <v>Energy</v>
      </c>
      <c r="B18" s="14" t="str">
        <f aca="false">IFERROR(__xludf.dummyfunction("""COMPUTED_VALUE""")," Electricity")</f>
        <v> Electricity</v>
      </c>
      <c r="C18" s="14" t="n">
        <f aca="false">IFERROR(__xludf.dummyfunction("""COMPUTED_VALUE"""),416)</f>
        <v>416</v>
      </c>
      <c r="D18" s="14" t="str">
        <f aca="false">IFERROR(__xludf.dummyfunction("""COMPUTED_VALUE"""),"Intv. inductive reactive energy")</f>
        <v>Intv. inductive reactive energy</v>
      </c>
      <c r="E18" s="18" t="str">
        <f aca="false">IFERROR(__xludf.dummyfunction("""COMPUTED_VALUE"""),"kVArh")</f>
        <v>kVArh</v>
      </c>
      <c r="F18" s="14" t="str">
        <f aca="false">IFERROR(__xludf.dummyfunction("""COMPUTED_VALUE"""),"INST")</f>
        <v>INST</v>
      </c>
      <c r="G18" s="14" t="str">
        <f aca="false">IFERROR(__xludf.dummyfunction("""COMPUTED_VALUE"""),"IIRENERGY")</f>
        <v>IIRENERGY</v>
      </c>
      <c r="H18" s="14"/>
      <c r="I18" s="14" t="e">
        <f aca="false">ifs(F18="INST","INSTANTANEOUS",F18="ACUM","ACUMULATED")</f>
        <v>#NAME?</v>
      </c>
    </row>
    <row r="19" customFormat="false" ht="15.75" hidden="false" customHeight="false" outlineLevel="0" collapsed="false">
      <c r="A19" s="14" t="str">
        <f aca="false">IFERROR(__xludf.dummyfunction("""COMPUTED_VALUE"""),"Energy")</f>
        <v>Energy</v>
      </c>
      <c r="B19" s="14" t="str">
        <f aca="false">IFERROR(__xludf.dummyfunction("""COMPUTED_VALUE""")," Electricity")</f>
        <v> Electricity</v>
      </c>
      <c r="C19" s="14" t="n">
        <f aca="false">IFERROR(__xludf.dummyfunction("""COMPUTED_VALUE"""),417)</f>
        <v>417</v>
      </c>
      <c r="D19" s="14" t="str">
        <f aca="false">IFERROR(__xludf.dummyfunction("""COMPUTED_VALUE"""),"Intv. Apparent Energy")</f>
        <v>Intv. Apparent Energy</v>
      </c>
      <c r="E19" s="18" t="str">
        <f aca="false">IFERROR(__xludf.dummyfunction("""COMPUTED_VALUE"""),"kVAh")</f>
        <v>kVAh</v>
      </c>
      <c r="F19" s="14" t="str">
        <f aca="false">IFERROR(__xludf.dummyfunction("""COMPUTED_VALUE"""),"INST")</f>
        <v>INST</v>
      </c>
      <c r="G19" s="14" t="str">
        <f aca="false">IFERROR(__xludf.dummyfunction("""COMPUTED_VALUE"""),"IAPENERGY")</f>
        <v>IAPENERGY</v>
      </c>
      <c r="H19" s="14"/>
      <c r="I19" s="14" t="e">
        <f aca="false">ifs(F19="INST","INSTANTANEOUS",F19="ACUM","ACUMULATED")</f>
        <v>#NAME?</v>
      </c>
    </row>
    <row r="20" customFormat="false" ht="15.75" hidden="false" customHeight="false" outlineLevel="0" collapsed="false">
      <c r="A20" s="14" t="str">
        <f aca="false">IFERROR(__xludf.dummyfunction("""COMPUTED_VALUE"""),"Energy")</f>
        <v>Energy</v>
      </c>
      <c r="B20" s="14" t="str">
        <f aca="false">IFERROR(__xludf.dummyfunction("""COMPUTED_VALUE""")," Electricity")</f>
        <v> Electricity</v>
      </c>
      <c r="C20" s="14" t="n">
        <f aca="false">IFERROR(__xludf.dummyfunction("""COMPUTED_VALUE"""),418)</f>
        <v>418</v>
      </c>
      <c r="D20" s="14" t="str">
        <f aca="false">IFERROR(__xludf.dummyfunction("""COMPUTED_VALUE"""),"Intv. demand")</f>
        <v>Intv. demand</v>
      </c>
      <c r="E20" s="18" t="str">
        <f aca="false">IFERROR(__xludf.dummyfunction("""COMPUTED_VALUE"""),"W")</f>
        <v>W</v>
      </c>
      <c r="F20" s="14" t="str">
        <f aca="false">IFERROR(__xludf.dummyfunction("""COMPUTED_VALUE"""),"INST")</f>
        <v>INST</v>
      </c>
      <c r="G20" s="14" t="str">
        <f aca="false">IFERROR(__xludf.dummyfunction("""COMPUTED_VALUE"""),"MAXDEMAND")</f>
        <v>MAXDEMAND</v>
      </c>
      <c r="H20" s="14"/>
      <c r="I20" s="14" t="e">
        <f aca="false">ifs(F20="INST","INSTANTANEOUS",F20="ACUM","ACUMULATED")</f>
        <v>#NAME?</v>
      </c>
    </row>
    <row r="21" customFormat="false" ht="15.75" hidden="false" customHeight="false" outlineLevel="0" collapsed="false">
      <c r="A21" s="14" t="str">
        <f aca="false">IFERROR(__xludf.dummyfunction("""COMPUTED_VALUE"""),"Energy")</f>
        <v>Energy</v>
      </c>
      <c r="B21" s="14" t="str">
        <f aca="false">IFERROR(__xludf.dummyfunction("""COMPUTED_VALUE""")," Electricity")</f>
        <v> Electricity</v>
      </c>
      <c r="C21" s="14" t="n">
        <f aca="false">IFERROR(__xludf.dummyfunction("""COMPUTED_VALUE"""),422)</f>
        <v>422</v>
      </c>
      <c r="D21" s="14" t="str">
        <f aca="false">IFERROR(__xludf.dummyfunction("""COMPUTED_VALUE"""),"Voltage distortion (THD-total harmonic distorsion)")</f>
        <v>Voltage distortion (THD-total harmonic distorsion)</v>
      </c>
      <c r="E21" s="18" t="str">
        <f aca="false">IFERROR(__xludf.dummyfunction("""COMPUTED_VALUE"""),"%")</f>
        <v>%</v>
      </c>
      <c r="F21" s="14" t="str">
        <f aca="false">IFERROR(__xludf.dummyfunction("""COMPUTED_VALUE"""),"INST")</f>
        <v>INST</v>
      </c>
      <c r="G21" s="14" t="str">
        <f aca="false">IFERROR(__xludf.dummyfunction("""COMPUTED_VALUE"""),"THDV")</f>
        <v>THDV</v>
      </c>
      <c r="H21" s="14"/>
      <c r="I21" s="14" t="e">
        <f aca="false">ifs(F21="INST","INSTANTANEOUS",F21="ACUM","ACUMULATED")</f>
        <v>#NAME?</v>
      </c>
    </row>
    <row r="22" customFormat="false" ht="15.75" hidden="false" customHeight="false" outlineLevel="0" collapsed="false">
      <c r="A22" s="14" t="str">
        <f aca="false">IFERROR(__xludf.dummyfunction("""COMPUTED_VALUE"""),"Energy")</f>
        <v>Energy</v>
      </c>
      <c r="B22" s="14" t="str">
        <f aca="false">IFERROR(__xludf.dummyfunction("""COMPUTED_VALUE""")," Electricity")</f>
        <v> Electricity</v>
      </c>
      <c r="C22" s="14" t="n">
        <f aca="false">IFERROR(__xludf.dummyfunction("""COMPUTED_VALUE"""),423)</f>
        <v>423</v>
      </c>
      <c r="D22" s="14" t="str">
        <f aca="false">IFERROR(__xludf.dummyfunction("""COMPUTED_VALUE"""),"Current distortion (THD-total harmonic distorsion)")</f>
        <v>Current distortion (THD-total harmonic distorsion)</v>
      </c>
      <c r="E22" s="18" t="str">
        <f aca="false">IFERROR(__xludf.dummyfunction("""COMPUTED_VALUE"""),"%")</f>
        <v>%</v>
      </c>
      <c r="F22" s="14" t="str">
        <f aca="false">IFERROR(__xludf.dummyfunction("""COMPUTED_VALUE"""),"INST")</f>
        <v>INST</v>
      </c>
      <c r="G22" s="14" t="str">
        <f aca="false">IFERROR(__xludf.dummyfunction("""COMPUTED_VALUE"""),"THDC")</f>
        <v>THDC</v>
      </c>
      <c r="H22" s="14"/>
      <c r="I22" s="14" t="e">
        <f aca="false">ifs(F22="INST","INSTANTANEOUS",F22="ACUM","ACUMULATED")</f>
        <v>#NAME?</v>
      </c>
    </row>
    <row r="23" customFormat="false" ht="15.75" hidden="false" customHeight="false" outlineLevel="0" collapsed="false">
      <c r="A23" s="14" t="str">
        <f aca="false">IFERROR(__xludf.dummyfunction("""COMPUTED_VALUE"""),"Energy")</f>
        <v>Energy</v>
      </c>
      <c r="B23" s="14" t="str">
        <f aca="false">IFERROR(__xludf.dummyfunction("""COMPUTED_VALUE""")," Electricity")</f>
        <v> Electricity</v>
      </c>
      <c r="C23" s="14" t="n">
        <f aca="false">IFERROR(__xludf.dummyfunction("""COMPUTED_VALUE"""),424)</f>
        <v>424</v>
      </c>
      <c r="D23" s="14" t="str">
        <f aca="false">IFERROR(__xludf.dummyfunction("""COMPUTED_VALUE"""),"Intv. voltage")</f>
        <v>Intv. voltage</v>
      </c>
      <c r="E23" s="18" t="str">
        <f aca="false">IFERROR(__xludf.dummyfunction("""COMPUTED_VALUE"""),"V")</f>
        <v>V</v>
      </c>
      <c r="F23" s="14" t="str">
        <f aca="false">IFERROR(__xludf.dummyfunction("""COMPUTED_VALUE"""),"INST")</f>
        <v>INST</v>
      </c>
      <c r="G23" s="14" t="str">
        <f aca="false">IFERROR(__xludf.dummyfunction("""COMPUTED_VALUE"""),"IMAXVOLTAGE")</f>
        <v>IMAXVOLTAGE</v>
      </c>
      <c r="H23" s="14"/>
      <c r="I23" s="14" t="e">
        <f aca="false">ifs(F23="INST","INSTANTANEOUS",F23="ACUM","ACUMULATED")</f>
        <v>#NAME?</v>
      </c>
    </row>
    <row r="24" customFormat="false" ht="15.75" hidden="false" customHeight="false" outlineLevel="0" collapsed="false">
      <c r="A24" s="14" t="str">
        <f aca="false">IFERROR(__xludf.dummyfunction("""COMPUTED_VALUE"""),"Energy")</f>
        <v>Energy</v>
      </c>
      <c r="B24" s="14" t="str">
        <f aca="false">IFERROR(__xludf.dummyfunction("""COMPUTED_VALUE""")," Electricity")</f>
        <v> Electricity</v>
      </c>
      <c r="C24" s="14" t="n">
        <f aca="false">IFERROR(__xludf.dummyfunction("""COMPUTED_VALUE"""),425)</f>
        <v>425</v>
      </c>
      <c r="D24" s="14" t="str">
        <f aca="false">IFERROR(__xludf.dummyfunction("""COMPUTED_VALUE"""),"Intv. current")</f>
        <v>Intv. current</v>
      </c>
      <c r="E24" s="18" t="str">
        <f aca="false">IFERROR(__xludf.dummyfunction("""COMPUTED_VALUE"""),"A")</f>
        <v>A</v>
      </c>
      <c r="F24" s="14" t="str">
        <f aca="false">IFERROR(__xludf.dummyfunction("""COMPUTED_VALUE"""),"INST")</f>
        <v>INST</v>
      </c>
      <c r="G24" s="14" t="str">
        <f aca="false">IFERROR(__xludf.dummyfunction("""COMPUTED_VALUE"""),"IMAXCURRENT")</f>
        <v>IMAXCURRENT</v>
      </c>
      <c r="H24" s="14"/>
      <c r="I24" s="14" t="e">
        <f aca="false">ifs(F24="INST","INSTANTANEOUS",F24="ACUM","ACUMULATED")</f>
        <v>#NAME?</v>
      </c>
    </row>
    <row r="25" customFormat="false" ht="15.75" hidden="false" customHeight="false" outlineLevel="0" collapsed="false">
      <c r="A25" s="14" t="str">
        <f aca="false">IFERROR(__xludf.dummyfunction("""COMPUTED_VALUE"""),"Energy")</f>
        <v>Energy</v>
      </c>
      <c r="B25" s="14" t="str">
        <f aca="false">IFERROR(__xludf.dummyfunction("""COMPUTED_VALUE""")," Electricity")</f>
        <v> Electricity</v>
      </c>
      <c r="C25" s="14" t="n">
        <f aca="false">IFERROR(__xludf.dummyfunction("""COMPUTED_VALUE"""),426)</f>
        <v>426</v>
      </c>
      <c r="D25" s="14" t="str">
        <f aca="false">IFERROR(__xludf.dummyfunction("""COMPUTED_VALUE"""),"Average Current")</f>
        <v>Average Current</v>
      </c>
      <c r="E25" s="18" t="str">
        <f aca="false">IFERROR(__xludf.dummyfunction("""COMPUTED_VALUE"""),"A")</f>
        <v>A</v>
      </c>
      <c r="F25" s="14" t="str">
        <f aca="false">IFERROR(__xludf.dummyfunction("""COMPUTED_VALUE"""),"INST")</f>
        <v>INST</v>
      </c>
      <c r="G25" s="14" t="str">
        <f aca="false">IFERROR(__xludf.dummyfunction("""COMPUTED_VALUE"""),"AVGCURRENT")</f>
        <v>AVGCURRENT</v>
      </c>
      <c r="H25" s="14"/>
      <c r="I25" s="14" t="e">
        <f aca="false">ifs(F25="INST","INSTANTANEOUS",F25="ACUM","ACUMULATED")</f>
        <v>#NAME?</v>
      </c>
    </row>
    <row r="26" customFormat="false" ht="15.75" hidden="false" customHeight="false" outlineLevel="0" collapsed="false">
      <c r="A26" s="14" t="str">
        <f aca="false">IFERROR(__xludf.dummyfunction("""COMPUTED_VALUE"""),"Energy")</f>
        <v>Energy</v>
      </c>
      <c r="B26" s="14" t="str">
        <f aca="false">IFERROR(__xludf.dummyfunction("""COMPUTED_VALUE""")," Electricity")</f>
        <v> Electricity</v>
      </c>
      <c r="C26" s="14" t="n">
        <f aca="false">IFERROR(__xludf.dummyfunction("""COMPUTED_VALUE"""),429)</f>
        <v>429</v>
      </c>
      <c r="D26" s="14" t="str">
        <f aca="false">IFERROR(__xludf.dummyfunction("""COMPUTED_VALUE"""),"Absolute reading electricity meter")</f>
        <v>Absolute reading electricity meter</v>
      </c>
      <c r="E26" s="18" t="str">
        <f aca="false">IFERROR(__xludf.dummyfunction("""COMPUTED_VALUE"""),"kWh")</f>
        <v>kWh</v>
      </c>
      <c r="F26" s="14" t="str">
        <f aca="false">IFERROR(__xludf.dummyfunction("""COMPUTED_VALUE"""),"ACUM")</f>
        <v>ACUM</v>
      </c>
      <c r="G26" s="14" t="str">
        <f aca="false">IFERROR(__xludf.dummyfunction("""COMPUTED_VALUE"""),"EACTIVEABS")</f>
        <v>EACTIVEABS</v>
      </c>
      <c r="H26" s="14"/>
      <c r="I26" s="14" t="e">
        <f aca="false">ifs(F26="INST","INSTANTANEOUS",F26="ACUM","ACUMULATED")</f>
        <v>#NAME?</v>
      </c>
    </row>
    <row r="27" customFormat="false" ht="15.75" hidden="false" customHeight="false" outlineLevel="0" collapsed="false">
      <c r="A27" s="14" t="str">
        <f aca="false">IFERROR(__xludf.dummyfunction("""COMPUTED_VALUE"""),"Energy")</f>
        <v>Energy</v>
      </c>
      <c r="B27" s="14" t="str">
        <f aca="false">IFERROR(__xludf.dummyfunction("""COMPUTED_VALUE""")," Electricity")</f>
        <v> Electricity</v>
      </c>
      <c r="C27" s="14" t="n">
        <f aca="false">IFERROR(__xludf.dummyfunction("""COMPUTED_VALUE"""),430)</f>
        <v>430</v>
      </c>
      <c r="D27" s="14" t="str">
        <f aca="false">IFERROR(__xludf.dummyfunction("""COMPUTED_VALUE"""),"Absolute reactive reading electricity meter")</f>
        <v>Absolute reactive reading electricity meter</v>
      </c>
      <c r="E27" s="18" t="str">
        <f aca="false">IFERROR(__xludf.dummyfunction("""COMPUTED_VALUE"""),"kVArh")</f>
        <v>kVArh</v>
      </c>
      <c r="F27" s="14" t="str">
        <f aca="false">IFERROR(__xludf.dummyfunction("""COMPUTED_VALUE"""),"ACUM")</f>
        <v>ACUM</v>
      </c>
      <c r="G27" s="14" t="str">
        <f aca="false">IFERROR(__xludf.dummyfunction("""COMPUTED_VALUE"""),"IRENERGYABS")</f>
        <v>IRENERGYABS</v>
      </c>
      <c r="H27" s="14"/>
      <c r="I27" s="14" t="e">
        <f aca="false">ifs(F27="INST","INSTANTANEOUS",F27="ACUM","ACUMULATED")</f>
        <v>#NAME?</v>
      </c>
    </row>
    <row r="28" customFormat="false" ht="15.75" hidden="false" customHeight="false" outlineLevel="0" collapsed="false">
      <c r="A28" s="14" t="str">
        <f aca="false">IFERROR(__xludf.dummyfunction("""COMPUTED_VALUE"""),"Energy")</f>
        <v>Energy</v>
      </c>
      <c r="B28" s="14" t="str">
        <f aca="false">IFERROR(__xludf.dummyfunction("""COMPUTED_VALUE""")," Electricity")</f>
        <v> Electricity</v>
      </c>
      <c r="C28" s="14" t="n">
        <f aca="false">IFERROR(__xludf.dummyfunction("""COMPUTED_VALUE"""),434)</f>
        <v>434</v>
      </c>
      <c r="D28" s="14" t="str">
        <f aca="false">IFERROR(__xludf.dummyfunction("""COMPUTED_VALUE"""),"Voltage L-L")</f>
        <v>Voltage L-L</v>
      </c>
      <c r="E28" s="18" t="str">
        <f aca="false">IFERROR(__xludf.dummyfunction("""COMPUTED_VALUE"""),"V")</f>
        <v>V</v>
      </c>
      <c r="F28" s="14" t="str">
        <f aca="false">IFERROR(__xludf.dummyfunction("""COMPUTED_VALUE"""),"INST")</f>
        <v>INST</v>
      </c>
      <c r="G28" s="14" t="str">
        <f aca="false">IFERROR(__xludf.dummyfunction("""COMPUTED_VALUE"""),"VOLTAGELL")</f>
        <v>VOLTAGELL</v>
      </c>
      <c r="H28" s="14"/>
      <c r="I28" s="14" t="e">
        <f aca="false">ifs(F28="INST","INSTANTANEOUS",F28="ACUM","ACUMULATED")</f>
        <v>#NAME?</v>
      </c>
    </row>
    <row r="29" customFormat="false" ht="15.75" hidden="false" customHeight="false" outlineLevel="0" collapsed="false">
      <c r="A29" s="14" t="str">
        <f aca="false">IFERROR(__xludf.dummyfunction("""COMPUTED_VALUE"""),"Energy")</f>
        <v>Energy</v>
      </c>
      <c r="B29" s="14" t="str">
        <f aca="false">IFERROR(__xludf.dummyfunction("""COMPUTED_VALUE""")," Electricity")</f>
        <v> Electricity</v>
      </c>
      <c r="C29" s="14" t="n">
        <f aca="false">IFERROR(__xludf.dummyfunction("""COMPUTED_VALUE"""),438)</f>
        <v>438</v>
      </c>
      <c r="D29" s="14" t="str">
        <f aca="false">IFERROR(__xludf.dummyfunction("""COMPUTED_VALUE"""),"Tan Phi")</f>
        <v>Tan Phi</v>
      </c>
      <c r="E29" s="14"/>
      <c r="F29" s="14" t="str">
        <f aca="false">IFERROR(__xludf.dummyfunction("""COMPUTED_VALUE"""),"INST")</f>
        <v>INST</v>
      </c>
      <c r="G29" s="14" t="str">
        <f aca="false">IFERROR(__xludf.dummyfunction("""COMPUTED_VALUE"""),"TANPHI")</f>
        <v>TANPHI</v>
      </c>
      <c r="H29" s="14"/>
      <c r="I29" s="14" t="e">
        <f aca="false">ifs(F29="INST","INSTANTANEOUS",F29="ACUM","ACUMULATED")</f>
        <v>#NAME?</v>
      </c>
    </row>
    <row r="30" customFormat="false" ht="15.75" hidden="false" customHeight="false" outlineLevel="0" collapsed="false">
      <c r="A30" s="14" t="str">
        <f aca="false">IFERROR(__xludf.dummyfunction("""COMPUTED_VALUE"""),"Energy")</f>
        <v>Energy</v>
      </c>
      <c r="B30" s="14" t="str">
        <f aca="false">IFERROR(__xludf.dummyfunction("""COMPUTED_VALUE""")," Electricity")</f>
        <v> Electricity</v>
      </c>
      <c r="C30" s="14" t="n">
        <f aca="false">IFERROR(__xludf.dummyfunction("""COMPUTED_VALUE"""),481)</f>
        <v>481</v>
      </c>
      <c r="D30" s="14" t="str">
        <f aca="false">IFERROR(__xludf.dummyfunction("""COMPUTED_VALUE"""),"Active Power Forecast")</f>
        <v>Active Power Forecast</v>
      </c>
      <c r="E30" s="18" t="str">
        <f aca="false">IFERROR(__xludf.dummyfunction("""COMPUTED_VALUE"""),"kW")</f>
        <v>kW</v>
      </c>
      <c r="F30" s="14" t="str">
        <f aca="false">IFERROR(__xludf.dummyfunction("""COMPUTED_VALUE"""),"INST")</f>
        <v>INST</v>
      </c>
      <c r="G30" s="14" t="str">
        <f aca="false">IFERROR(__xludf.dummyfunction("""COMPUTED_VALUE"""),"POWER_FCST")</f>
        <v>POWER_FCST</v>
      </c>
      <c r="H30" s="14"/>
      <c r="I30" s="14" t="e">
        <f aca="false">ifs(F30="INST","INSTANTANEOUS",F30="ACUM","ACUMULATED")</f>
        <v>#NAME?</v>
      </c>
    </row>
    <row r="31" customFormat="false" ht="15.75" hidden="false" customHeight="false" outlineLevel="0" collapsed="false">
      <c r="A31" s="14" t="str">
        <f aca="false">IFERROR(__xludf.dummyfunction("""COMPUTED_VALUE"""),"Energy")</f>
        <v>Energy</v>
      </c>
      <c r="B31" s="14" t="str">
        <f aca="false">IFERROR(__xludf.dummyfunction("""COMPUTED_VALUE""")," Electricity")</f>
        <v> Electricity</v>
      </c>
      <c r="C31" s="14" t="n">
        <f aca="false">IFERROR(__xludf.dummyfunction("""COMPUTED_VALUE"""),482)</f>
        <v>482</v>
      </c>
      <c r="D31" s="14" t="str">
        <f aca="false">IFERROR(__xludf.dummyfunction("""COMPUTED_VALUE"""),"Active energy forecast")</f>
        <v>Active energy forecast</v>
      </c>
      <c r="E31" s="18" t="str">
        <f aca="false">IFERROR(__xludf.dummyfunction("""COMPUTED_VALUE"""),"kWh")</f>
        <v>kWh</v>
      </c>
      <c r="F31" s="14" t="str">
        <f aca="false">IFERROR(__xludf.dummyfunction("""COMPUTED_VALUE"""),"ACUM")</f>
        <v>ACUM</v>
      </c>
      <c r="G31" s="14" t="str">
        <f aca="false">IFERROR(__xludf.dummyfunction("""COMPUTED_VALUE"""),"EACTIVE_FCST")</f>
        <v>EACTIVE_FCST</v>
      </c>
      <c r="H31" s="14"/>
      <c r="I31" s="14" t="e">
        <f aca="false">ifs(F31="INST","INSTANTANEOUS",F31="ACUM","ACUMULATED")</f>
        <v>#NAME?</v>
      </c>
    </row>
    <row r="32" customFormat="false" ht="15.75" hidden="false" customHeight="false" outlineLevel="0" collapsed="false">
      <c r="A32" s="14" t="str">
        <f aca="false">IFERROR(__xludf.dummyfunction("""COMPUTED_VALUE"""),"Energy")</f>
        <v>Energy</v>
      </c>
      <c r="B32" s="14" t="str">
        <f aca="false">IFERROR(__xludf.dummyfunction("""COMPUTED_VALUE""")," Produced electricity")</f>
        <v> Produced electricity</v>
      </c>
      <c r="C32" s="14" t="n">
        <f aca="false">IFERROR(__xludf.dummyfunction("""COMPUTED_VALUE"""),451)</f>
        <v>451</v>
      </c>
      <c r="D32" s="14" t="str">
        <f aca="false">IFERROR(__xludf.dummyfunction("""COMPUTED_VALUE"""),"Produced Active Power")</f>
        <v>Produced Active Power</v>
      </c>
      <c r="E32" s="18" t="str">
        <f aca="false">IFERROR(__xludf.dummyfunction("""COMPUTED_VALUE"""),"W")</f>
        <v>W</v>
      </c>
      <c r="F32" s="14" t="str">
        <f aca="false">IFERROR(__xludf.dummyfunction("""COMPUTED_VALUE"""),"INST")</f>
        <v>INST</v>
      </c>
      <c r="G32" s="14" t="str">
        <f aca="false">IFERROR(__xludf.dummyfunction("""COMPUTED_VALUE"""),"PAPOWER")</f>
        <v>PAPOWER</v>
      </c>
      <c r="H32" s="14"/>
      <c r="I32" s="14" t="e">
        <f aca="false">ifs(F32="INST","INSTANTANEOUS",F32="ACUM","ACUMULATED")</f>
        <v>#NAME?</v>
      </c>
    </row>
    <row r="33" customFormat="false" ht="15.75" hidden="false" customHeight="false" outlineLevel="0" collapsed="false">
      <c r="A33" s="14" t="str">
        <f aca="false">IFERROR(__xludf.dummyfunction("""COMPUTED_VALUE"""),"Energy")</f>
        <v>Energy</v>
      </c>
      <c r="B33" s="14" t="str">
        <f aca="false">IFERROR(__xludf.dummyfunction("""COMPUTED_VALUE""")," Produced electricity")</f>
        <v> Produced electricity</v>
      </c>
      <c r="C33" s="14" t="n">
        <f aca="false">IFERROR(__xludf.dummyfunction("""COMPUTED_VALUE"""),452)</f>
        <v>452</v>
      </c>
      <c r="D33" s="14" t="str">
        <f aca="false">IFERROR(__xludf.dummyfunction("""COMPUTED_VALUE"""),"Produced Active Energy")</f>
        <v>Produced Active Energy</v>
      </c>
      <c r="E33" s="18" t="str">
        <f aca="false">IFERROR(__xludf.dummyfunction("""COMPUTED_VALUE"""),"kWh")</f>
        <v>kWh</v>
      </c>
      <c r="F33" s="14" t="str">
        <f aca="false">IFERROR(__xludf.dummyfunction("""COMPUTED_VALUE"""),"ACUM")</f>
        <v>ACUM</v>
      </c>
      <c r="G33" s="14" t="str">
        <f aca="false">IFERROR(__xludf.dummyfunction("""COMPUTED_VALUE"""),"PAENERGY")</f>
        <v>PAENERGY</v>
      </c>
      <c r="H33" s="14" t="str">
        <f aca="false">IFERROR(__xludf.dummyfunction("""COMPUTED_VALUE"""),"Exported electricity")</f>
        <v>Exported electricity</v>
      </c>
      <c r="I33" s="14" t="e">
        <f aca="false">ifs(F33="INST","INSTANTANEOUS",F33="ACUM","ACUMULATED")</f>
        <v>#NAME?</v>
      </c>
    </row>
    <row r="34" customFormat="false" ht="15.75" hidden="false" customHeight="false" outlineLevel="0" collapsed="false">
      <c r="A34" s="14" t="str">
        <f aca="false">IFERROR(__xludf.dummyfunction("""COMPUTED_VALUE"""),"Energy")</f>
        <v>Energy</v>
      </c>
      <c r="B34" s="14" t="str">
        <f aca="false">IFERROR(__xludf.dummyfunction("""COMPUTED_VALUE""")," Produced electricity")</f>
        <v> Produced electricity</v>
      </c>
      <c r="C34" s="14" t="n">
        <f aca="false">IFERROR(__xludf.dummyfunction("""COMPUTED_VALUE"""),453)</f>
        <v>453</v>
      </c>
      <c r="D34" s="14" t="str">
        <f aca="false">IFERROR(__xludf.dummyfunction("""COMPUTED_VALUE"""),"Produced Inductive Reactive Power")</f>
        <v>Produced Inductive Reactive Power</v>
      </c>
      <c r="E34" s="18" t="str">
        <f aca="false">IFERROR(__xludf.dummyfunction("""COMPUTED_VALUE"""),"VAr")</f>
        <v>VAr</v>
      </c>
      <c r="F34" s="14" t="str">
        <f aca="false">IFERROR(__xludf.dummyfunction("""COMPUTED_VALUE"""),"INST")</f>
        <v>INST</v>
      </c>
      <c r="G34" s="14" t="str">
        <f aca="false">IFERROR(__xludf.dummyfunction("""COMPUTED_VALUE"""),"PIRPOWER")</f>
        <v>PIRPOWER</v>
      </c>
      <c r="H34" s="14"/>
      <c r="I34" s="14" t="e">
        <f aca="false">ifs(F34="INST","INSTANTANEOUS",F34="ACUM","ACUMULATED")</f>
        <v>#NAME?</v>
      </c>
    </row>
    <row r="35" customFormat="false" ht="15.75" hidden="false" customHeight="false" outlineLevel="0" collapsed="false">
      <c r="A35" s="14" t="str">
        <f aca="false">IFERROR(__xludf.dummyfunction("""COMPUTED_VALUE"""),"Energy")</f>
        <v>Energy</v>
      </c>
      <c r="B35" s="14" t="str">
        <f aca="false">IFERROR(__xludf.dummyfunction("""COMPUTED_VALUE""")," Produced electricity")</f>
        <v> Produced electricity</v>
      </c>
      <c r="C35" s="14" t="n">
        <f aca="false">IFERROR(__xludf.dummyfunction("""COMPUTED_VALUE"""),454)</f>
        <v>454</v>
      </c>
      <c r="D35" s="14" t="str">
        <f aca="false">IFERROR(__xludf.dummyfunction("""COMPUTED_VALUE"""),"Produced Inductive Reactive Energy")</f>
        <v>Produced Inductive Reactive Energy</v>
      </c>
      <c r="E35" s="18" t="str">
        <f aca="false">IFERROR(__xludf.dummyfunction("""COMPUTED_VALUE"""),"kVArh")</f>
        <v>kVArh</v>
      </c>
      <c r="F35" s="14" t="str">
        <f aca="false">IFERROR(__xludf.dummyfunction("""COMPUTED_VALUE"""),"ACUM")</f>
        <v>ACUM</v>
      </c>
      <c r="G35" s="14" t="str">
        <f aca="false">IFERROR(__xludf.dummyfunction("""COMPUTED_VALUE"""),"PIRENERGY")</f>
        <v>PIRENERGY</v>
      </c>
      <c r="H35" s="14"/>
      <c r="I35" s="14" t="e">
        <f aca="false">ifs(F35="INST","INSTANTANEOUS",F35="ACUM","ACUMULATED")</f>
        <v>#NAME?</v>
      </c>
    </row>
    <row r="36" customFormat="false" ht="15.75" hidden="false" customHeight="false" outlineLevel="0" collapsed="false">
      <c r="A36" s="14" t="str">
        <f aca="false">IFERROR(__xludf.dummyfunction("""COMPUTED_VALUE"""),"Energy")</f>
        <v>Energy</v>
      </c>
      <c r="B36" s="14" t="str">
        <f aca="false">IFERROR(__xludf.dummyfunction("""COMPUTED_VALUE""")," Produced electricity")</f>
        <v> Produced electricity</v>
      </c>
      <c r="C36" s="14" t="n">
        <f aca="false">IFERROR(__xludf.dummyfunction("""COMPUTED_VALUE"""),455)</f>
        <v>455</v>
      </c>
      <c r="D36" s="14" t="str">
        <f aca="false">IFERROR(__xludf.dummyfunction("""COMPUTED_VALUE"""),"Produced AC Voltage")</f>
        <v>Produced AC Voltage</v>
      </c>
      <c r="E36" s="18" t="str">
        <f aca="false">IFERROR(__xludf.dummyfunction("""COMPUTED_VALUE"""),"V")</f>
        <v>V</v>
      </c>
      <c r="F36" s="14" t="str">
        <f aca="false">IFERROR(__xludf.dummyfunction("""COMPUTED_VALUE"""),"INST")</f>
        <v>INST</v>
      </c>
      <c r="G36" s="14" t="str">
        <f aca="false">IFERROR(__xludf.dummyfunction("""COMPUTED_VALUE"""),"PVOLTAGE")</f>
        <v>PVOLTAGE</v>
      </c>
      <c r="H36" s="14"/>
      <c r="I36" s="14" t="e">
        <f aca="false">ifs(F36="INST","INSTANTANEOUS",F36="ACUM","ACUMULATED")</f>
        <v>#NAME?</v>
      </c>
    </row>
    <row r="37" customFormat="false" ht="15.75" hidden="false" customHeight="false" outlineLevel="0" collapsed="false">
      <c r="A37" s="14" t="str">
        <f aca="false">IFERROR(__xludf.dummyfunction("""COMPUTED_VALUE"""),"Energy")</f>
        <v>Energy</v>
      </c>
      <c r="B37" s="14" t="str">
        <f aca="false">IFERROR(__xludf.dummyfunction("""COMPUTED_VALUE""")," Produced electricity")</f>
        <v> Produced electricity</v>
      </c>
      <c r="C37" s="14" t="n">
        <f aca="false">IFERROR(__xludf.dummyfunction("""COMPUTED_VALUE"""),456)</f>
        <v>456</v>
      </c>
      <c r="D37" s="14" t="str">
        <f aca="false">IFERROR(__xludf.dummyfunction("""COMPUTED_VALUE"""),"Produced AC Current")</f>
        <v>Produced AC Current</v>
      </c>
      <c r="E37" s="18" t="str">
        <f aca="false">IFERROR(__xludf.dummyfunction("""COMPUTED_VALUE"""),"A")</f>
        <v>A</v>
      </c>
      <c r="F37" s="14" t="str">
        <f aca="false">IFERROR(__xludf.dummyfunction("""COMPUTED_VALUE"""),"INST")</f>
        <v>INST</v>
      </c>
      <c r="G37" s="14" t="str">
        <f aca="false">IFERROR(__xludf.dummyfunction("""COMPUTED_VALUE"""),"PCURRENT")</f>
        <v>PCURRENT</v>
      </c>
      <c r="H37" s="14"/>
      <c r="I37" s="14" t="e">
        <f aca="false">ifs(F37="INST","INSTANTANEOUS",F37="ACUM","ACUMULATED")</f>
        <v>#NAME?</v>
      </c>
    </row>
    <row r="38" customFormat="false" ht="15.75" hidden="false" customHeight="false" outlineLevel="0" collapsed="false">
      <c r="A38" s="14" t="str">
        <f aca="false">IFERROR(__xludf.dummyfunction("""COMPUTED_VALUE"""),"Energy")</f>
        <v>Energy</v>
      </c>
      <c r="B38" s="14" t="str">
        <f aca="false">IFERROR(__xludf.dummyfunction("""COMPUTED_VALUE""")," Produced electricity")</f>
        <v> Produced electricity</v>
      </c>
      <c r="C38" s="14" t="n">
        <f aca="false">IFERROR(__xludf.dummyfunction("""COMPUTED_VALUE"""),457)</f>
        <v>457</v>
      </c>
      <c r="D38" s="14" t="str">
        <f aca="false">IFERROR(__xludf.dummyfunction("""COMPUTED_VALUE"""),"Produced Capacitive Reactive Power")</f>
        <v>Produced Capacitive Reactive Power</v>
      </c>
      <c r="E38" s="18" t="str">
        <f aca="false">IFERROR(__xludf.dummyfunction("""COMPUTED_VALUE"""),"VAr")</f>
        <v>VAr</v>
      </c>
      <c r="F38" s="14" t="str">
        <f aca="false">IFERROR(__xludf.dummyfunction("""COMPUTED_VALUE"""),"INST")</f>
        <v>INST</v>
      </c>
      <c r="G38" s="14" t="str">
        <f aca="false">IFERROR(__xludf.dummyfunction("""COMPUTED_VALUE"""),"PCRPOWER")</f>
        <v>PCRPOWER</v>
      </c>
      <c r="H38" s="14"/>
      <c r="I38" s="14" t="e">
        <f aca="false">ifs(F38="INST","INSTANTANEOUS",F38="ACUM","ACUMULATED")</f>
        <v>#NAME?</v>
      </c>
    </row>
    <row r="39" customFormat="false" ht="15.75" hidden="false" customHeight="false" outlineLevel="0" collapsed="false">
      <c r="A39" s="14" t="str">
        <f aca="false">IFERROR(__xludf.dummyfunction("""COMPUTED_VALUE"""),"Energy")</f>
        <v>Energy</v>
      </c>
      <c r="B39" s="14" t="str">
        <f aca="false">IFERROR(__xludf.dummyfunction("""COMPUTED_VALUE""")," Produced electricity")</f>
        <v> Produced electricity</v>
      </c>
      <c r="C39" s="14" t="n">
        <f aca="false">IFERROR(__xludf.dummyfunction("""COMPUTED_VALUE"""),458)</f>
        <v>458</v>
      </c>
      <c r="D39" s="14" t="str">
        <f aca="false">IFERROR(__xludf.dummyfunction("""COMPUTED_VALUE"""),"Produced Capacitive Reactive Energy")</f>
        <v>Produced Capacitive Reactive Energy</v>
      </c>
      <c r="E39" s="18" t="str">
        <f aca="false">IFERROR(__xludf.dummyfunction("""COMPUTED_VALUE"""),"kVArh")</f>
        <v>kVArh</v>
      </c>
      <c r="F39" s="14" t="str">
        <f aca="false">IFERROR(__xludf.dummyfunction("""COMPUTED_VALUE"""),"ACUM")</f>
        <v>ACUM</v>
      </c>
      <c r="G39" s="14" t="str">
        <f aca="false">IFERROR(__xludf.dummyfunction("""COMPUTED_VALUE"""),"PCRENERGY")</f>
        <v>PCRENERGY</v>
      </c>
      <c r="H39" s="14"/>
      <c r="I39" s="14" t="e">
        <f aca="false">ifs(F39="INST","INSTANTANEOUS",F39="ACUM","ACUMULATED")</f>
        <v>#NAME?</v>
      </c>
    </row>
    <row r="40" customFormat="false" ht="15.75" hidden="false" customHeight="false" outlineLevel="0" collapsed="false">
      <c r="A40" s="14" t="str">
        <f aca="false">IFERROR(__xludf.dummyfunction("""COMPUTED_VALUE"""),"Energy")</f>
        <v>Energy</v>
      </c>
      <c r="B40" s="14" t="str">
        <f aca="false">IFERROR(__xludf.dummyfunction("""COMPUTED_VALUE""")," Produced electricity")</f>
        <v> Produced electricity</v>
      </c>
      <c r="C40" s="14" t="n">
        <f aca="false">IFERROR(__xludf.dummyfunction("""COMPUTED_VALUE"""),461)</f>
        <v>461</v>
      </c>
      <c r="D40" s="14" t="str">
        <f aca="false">IFERROR(__xludf.dummyfunction("""COMPUTED_VALUE"""),"Produced Active DC Power")</f>
        <v>Produced Active DC Power</v>
      </c>
      <c r="E40" s="18" t="str">
        <f aca="false">IFERROR(__xludf.dummyfunction("""COMPUTED_VALUE"""),"W")</f>
        <v>W</v>
      </c>
      <c r="F40" s="14" t="str">
        <f aca="false">IFERROR(__xludf.dummyfunction("""COMPUTED_VALUE"""),"INST")</f>
        <v>INST</v>
      </c>
      <c r="G40" s="14" t="str">
        <f aca="false">IFERROR(__xludf.dummyfunction("""COMPUTED_VALUE"""),"PADCPOWER")</f>
        <v>PADCPOWER</v>
      </c>
      <c r="H40" s="14"/>
      <c r="I40" s="14" t="e">
        <f aca="false">ifs(F40="INST","INSTANTANEOUS",F40="ACUM","ACUMULATED")</f>
        <v>#NAME?</v>
      </c>
    </row>
    <row r="41" customFormat="false" ht="15.75" hidden="false" customHeight="false" outlineLevel="0" collapsed="false">
      <c r="A41" s="14" t="str">
        <f aca="false">IFERROR(__xludf.dummyfunction("""COMPUTED_VALUE"""),"Energy")</f>
        <v>Energy</v>
      </c>
      <c r="B41" s="14" t="str">
        <f aca="false">IFERROR(__xludf.dummyfunction("""COMPUTED_VALUE""")," Produced electricity")</f>
        <v> Produced electricity</v>
      </c>
      <c r="C41" s="14" t="n">
        <f aca="false">IFERROR(__xludf.dummyfunction("""COMPUTED_VALUE"""),464)</f>
        <v>464</v>
      </c>
      <c r="D41" s="14" t="str">
        <f aca="false">IFERROR(__xludf.dummyfunction("""COMPUTED_VALUE"""),"Produced Frequency")</f>
        <v>Produced Frequency</v>
      </c>
      <c r="E41" s="18" t="str">
        <f aca="false">IFERROR(__xludf.dummyfunction("""COMPUTED_VALUE"""),"Hz")</f>
        <v>Hz</v>
      </c>
      <c r="F41" s="14" t="str">
        <f aca="false">IFERROR(__xludf.dummyfunction("""COMPUTED_VALUE"""),"INST")</f>
        <v>INST</v>
      </c>
      <c r="G41" s="14" t="str">
        <f aca="false">IFERROR(__xludf.dummyfunction("""COMPUTED_VALUE"""),"PFREQ")</f>
        <v>PFREQ</v>
      </c>
      <c r="H41" s="14"/>
      <c r="I41" s="14" t="e">
        <f aca="false">ifs(F41="INST","INSTANTANEOUS",F41="ACUM","ACUMULATED")</f>
        <v>#NAME?</v>
      </c>
    </row>
    <row r="42" customFormat="false" ht="15.75" hidden="false" customHeight="false" outlineLevel="0" collapsed="false">
      <c r="A42" s="14" t="str">
        <f aca="false">IFERROR(__xludf.dummyfunction("""COMPUTED_VALUE"""),"Energy")</f>
        <v>Energy</v>
      </c>
      <c r="B42" s="14" t="str">
        <f aca="false">IFERROR(__xludf.dummyfunction("""COMPUTED_VALUE""")," Produced electricity")</f>
        <v> Produced electricity</v>
      </c>
      <c r="C42" s="14" t="n">
        <f aca="false">IFERROR(__xludf.dummyfunction("""COMPUTED_VALUE"""),465)</f>
        <v>465</v>
      </c>
      <c r="D42" s="14" t="str">
        <f aca="false">IFERROR(__xludf.dummyfunction("""COMPUTED_VALUE"""),"Produced DC Voltage")</f>
        <v>Produced DC Voltage</v>
      </c>
      <c r="E42" s="18" t="str">
        <f aca="false">IFERROR(__xludf.dummyfunction("""COMPUTED_VALUE"""),"V")</f>
        <v>V</v>
      </c>
      <c r="F42" s="14" t="str">
        <f aca="false">IFERROR(__xludf.dummyfunction("""COMPUTED_VALUE"""),"INST")</f>
        <v>INST</v>
      </c>
      <c r="G42" s="14" t="str">
        <f aca="false">IFERROR(__xludf.dummyfunction("""COMPUTED_VALUE"""),"PDCVOLTAGE")</f>
        <v>PDCVOLTAGE</v>
      </c>
      <c r="H42" s="14"/>
      <c r="I42" s="14" t="e">
        <f aca="false">ifs(F42="INST","INSTANTANEOUS",F42="ACUM","ACUMULATED")</f>
        <v>#NAME?</v>
      </c>
    </row>
    <row r="43" customFormat="false" ht="15.75" hidden="false" customHeight="false" outlineLevel="0" collapsed="false">
      <c r="A43" s="14" t="str">
        <f aca="false">IFERROR(__xludf.dummyfunction("""COMPUTED_VALUE"""),"Energy")</f>
        <v>Energy</v>
      </c>
      <c r="B43" s="14" t="str">
        <f aca="false">IFERROR(__xludf.dummyfunction("""COMPUTED_VALUE""")," Produced electricity")</f>
        <v> Produced electricity</v>
      </c>
      <c r="C43" s="14" t="n">
        <f aca="false">IFERROR(__xludf.dummyfunction("""COMPUTED_VALUE"""),466)</f>
        <v>466</v>
      </c>
      <c r="D43" s="14" t="str">
        <f aca="false">IFERROR(__xludf.dummyfunction("""COMPUTED_VALUE"""),"Produced DC Current")</f>
        <v>Produced DC Current</v>
      </c>
      <c r="E43" s="18" t="str">
        <f aca="false">IFERROR(__xludf.dummyfunction("""COMPUTED_VALUE"""),"A")</f>
        <v>A</v>
      </c>
      <c r="F43" s="14" t="str">
        <f aca="false">IFERROR(__xludf.dummyfunction("""COMPUTED_VALUE"""),"INST")</f>
        <v>INST</v>
      </c>
      <c r="G43" s="14" t="str">
        <f aca="false">IFERROR(__xludf.dummyfunction("""COMPUTED_VALUE"""),"PDCCURRENT")</f>
        <v>PDCCURRENT</v>
      </c>
      <c r="H43" s="14"/>
      <c r="I43" s="14" t="e">
        <f aca="false">ifs(F43="INST","INSTANTANEOUS",F43="ACUM","ACUMULATED")</f>
        <v>#NAME?</v>
      </c>
    </row>
    <row r="44" customFormat="false" ht="15.75" hidden="false" customHeight="false" outlineLevel="0" collapsed="false">
      <c r="A44" s="14" t="str">
        <f aca="false">IFERROR(__xludf.dummyfunction("""COMPUTED_VALUE"""),"Energy")</f>
        <v>Energy</v>
      </c>
      <c r="B44" s="14" t="str">
        <f aca="false">IFERROR(__xludf.dummyfunction("""COMPUTED_VALUE""")," Produced electricity")</f>
        <v> Produced electricity</v>
      </c>
      <c r="C44" s="14" t="n">
        <f aca="false">IFERROR(__xludf.dummyfunction("""COMPUTED_VALUE"""),467)</f>
        <v>467</v>
      </c>
      <c r="D44" s="14" t="str">
        <f aca="false">IFERROR(__xludf.dummyfunction("""COMPUTED_VALUE"""),"Absolute reading produced active energy")</f>
        <v>Absolute reading produced active energy</v>
      </c>
      <c r="E44" s="18" t="str">
        <f aca="false">IFERROR(__xludf.dummyfunction("""COMPUTED_VALUE"""),"kWh")</f>
        <v>kWh</v>
      </c>
      <c r="F44" s="14" t="str">
        <f aca="false">IFERROR(__xludf.dummyfunction("""COMPUTED_VALUE"""),"ACUM")</f>
        <v>ACUM</v>
      </c>
      <c r="G44" s="14" t="str">
        <f aca="false">IFERROR(__xludf.dummyfunction("""COMPUTED_VALUE"""),"EACTIVEABSEXP")</f>
        <v>EACTIVEABSEXP</v>
      </c>
      <c r="H44" s="14"/>
      <c r="I44" s="14" t="e">
        <f aca="false">ifs(F44="INST","INSTANTANEOUS",F44="ACUM","ACUMULATED")</f>
        <v>#NAME?</v>
      </c>
    </row>
    <row r="45" customFormat="false" ht="15.75" hidden="false" customHeight="false" outlineLevel="0" collapsed="false">
      <c r="A45" s="14" t="str">
        <f aca="false">IFERROR(__xludf.dummyfunction("""COMPUTED_VALUE"""),"Energy")</f>
        <v>Energy</v>
      </c>
      <c r="B45" s="14" t="str">
        <f aca="false">IFERROR(__xludf.dummyfunction("""COMPUTED_VALUE""")," Produced electricity")</f>
        <v> Produced electricity</v>
      </c>
      <c r="C45" s="14" t="n">
        <f aca="false">IFERROR(__xludf.dummyfunction("""COMPUTED_VALUE"""),483)</f>
        <v>483</v>
      </c>
      <c r="D45" s="14" t="str">
        <f aca="false">IFERROR(__xludf.dummyfunction("""COMPUTED_VALUE"""),"Produced Active Power Forecast")</f>
        <v>Produced Active Power Forecast</v>
      </c>
      <c r="E45" s="18" t="str">
        <f aca="false">IFERROR(__xludf.dummyfunction("""COMPUTED_VALUE"""),"kW")</f>
        <v>kW</v>
      </c>
      <c r="F45" s="14" t="str">
        <f aca="false">IFERROR(__xludf.dummyfunction("""COMPUTED_VALUE"""),"INST")</f>
        <v>INST</v>
      </c>
      <c r="G45" s="14" t="str">
        <f aca="false">IFERROR(__xludf.dummyfunction("""COMPUTED_VALUE"""),"PAPOWER_FCST")</f>
        <v>PAPOWER_FCST</v>
      </c>
      <c r="H45" s="14"/>
      <c r="I45" s="14" t="e">
        <f aca="false">ifs(F45="INST","INSTANTANEOUS",F45="ACUM","ACUMULATED")</f>
        <v>#NAME?</v>
      </c>
    </row>
    <row r="46" customFormat="false" ht="15.75" hidden="false" customHeight="false" outlineLevel="0" collapsed="false">
      <c r="A46" s="14" t="str">
        <f aca="false">IFERROR(__xludf.dummyfunction("""COMPUTED_VALUE"""),"Energy")</f>
        <v>Energy</v>
      </c>
      <c r="B46" s="14" t="str">
        <f aca="false">IFERROR(__xludf.dummyfunction("""COMPUTED_VALUE""")," Produced electricity")</f>
        <v> Produced electricity</v>
      </c>
      <c r="C46" s="14" t="n">
        <f aca="false">IFERROR(__xludf.dummyfunction("""COMPUTED_VALUE"""),484)</f>
        <v>484</v>
      </c>
      <c r="D46" s="14" t="str">
        <f aca="false">IFERROR(__xludf.dummyfunction("""COMPUTED_VALUE"""),"Produced Active Energy Forecast")</f>
        <v>Produced Active Energy Forecast</v>
      </c>
      <c r="E46" s="18" t="str">
        <f aca="false">IFERROR(__xludf.dummyfunction("""COMPUTED_VALUE"""),"kWh")</f>
        <v>kWh</v>
      </c>
      <c r="F46" s="14" t="str">
        <f aca="false">IFERROR(__xludf.dummyfunction("""COMPUTED_VALUE"""),"ACUM")</f>
        <v>ACUM</v>
      </c>
      <c r="G46" s="14" t="str">
        <f aca="false">IFERROR(__xludf.dummyfunction("""COMPUTED_VALUE"""),"PAENERGY_FCST")</f>
        <v>PAENERGY_FCST</v>
      </c>
      <c r="H46" s="14"/>
      <c r="I46" s="14" t="e">
        <f aca="false">ifs(F46="INST","INSTANTANEOUS",F46="ACUM","ACUMULATED")</f>
        <v>#NAME?</v>
      </c>
    </row>
    <row r="47" customFormat="false" ht="15.75" hidden="false" customHeight="false" outlineLevel="0" collapsed="false">
      <c r="A47" s="14" t="str">
        <f aca="false">IFERROR(__xludf.dummyfunction("""COMPUTED_VALUE"""),"Energy")</f>
        <v>Energy</v>
      </c>
      <c r="B47" s="14" t="str">
        <f aca="false">IFERROR(__xludf.dummyfunction("""COMPUTED_VALUE""")," Gas")</f>
        <v> Gas</v>
      </c>
      <c r="C47" s="14" t="n">
        <f aca="false">IFERROR(__xludf.dummyfunction("""COMPUTED_VALUE"""),419)</f>
        <v>419</v>
      </c>
      <c r="D47" s="14" t="str">
        <f aca="false">IFERROR(__xludf.dummyfunction("""COMPUTED_VALUE"""),"Gas volume")</f>
        <v>Gas volume</v>
      </c>
      <c r="E47" s="18" t="str">
        <f aca="false">IFERROR(__xludf.dummyfunction("""COMPUTED_VALUE"""),"m3")</f>
        <v>m3</v>
      </c>
      <c r="F47" s="14" t="str">
        <f aca="false">IFERROR(__xludf.dummyfunction("""COMPUTED_VALUE"""),"ACUM")</f>
        <v>ACUM</v>
      </c>
      <c r="G47" s="14" t="str">
        <f aca="false">IFERROR(__xludf.dummyfunction("""COMPUTED_VALUE"""),"GASVOLUME")</f>
        <v>GASVOLUME</v>
      </c>
      <c r="H47" s="14" t="str">
        <f aca="false">IFERROR(__xludf.dummyfunction("""COMPUTED_VALUE"""),"Gas volume")</f>
        <v>Gas volume</v>
      </c>
      <c r="I47" s="14" t="e">
        <f aca="false">ifs(F47="INST","INSTANTANEOUS",F47="ACUM","ACUMULATED")</f>
        <v>#NAME?</v>
      </c>
    </row>
    <row r="48" customFormat="false" ht="15.75" hidden="false" customHeight="false" outlineLevel="0" collapsed="false">
      <c r="A48" s="14" t="str">
        <f aca="false">IFERROR(__xludf.dummyfunction("""COMPUTED_VALUE"""),"Energy")</f>
        <v>Energy</v>
      </c>
      <c r="B48" s="14" t="str">
        <f aca="false">IFERROR(__xludf.dummyfunction("""COMPUTED_VALUE""")," Gas")</f>
        <v> Gas</v>
      </c>
      <c r="C48" s="14" t="n">
        <f aca="false">IFERROR(__xludf.dummyfunction("""COMPUTED_VALUE"""),420)</f>
        <v>420</v>
      </c>
      <c r="D48" s="14" t="str">
        <f aca="false">IFERROR(__xludf.dummyfunction("""COMPUTED_VALUE"""),"Gas energy")</f>
        <v>Gas energy</v>
      </c>
      <c r="E48" s="18" t="str">
        <f aca="false">IFERROR(__xludf.dummyfunction("""COMPUTED_VALUE"""),"kWh")</f>
        <v>kWh</v>
      </c>
      <c r="F48" s="14" t="str">
        <f aca="false">IFERROR(__xludf.dummyfunction("""COMPUTED_VALUE"""),"ACUM")</f>
        <v>ACUM</v>
      </c>
      <c r="G48" s="14" t="str">
        <f aca="false">IFERROR(__xludf.dummyfunction("""COMPUTED_VALUE"""),"GASENERGY")</f>
        <v>GASENERGY</v>
      </c>
      <c r="H48" s="14" t="str">
        <f aca="false">IFERROR(__xludf.dummyfunction("""COMPUTED_VALUE"""),"Gas energy")</f>
        <v>Gas energy</v>
      </c>
      <c r="I48" s="14" t="e">
        <f aca="false">ifs(F48="INST","INSTANTANEOUS",F48="ACUM","ACUMULATED")</f>
        <v>#NAME?</v>
      </c>
    </row>
    <row r="49" customFormat="false" ht="15.75" hidden="false" customHeight="false" outlineLevel="0" collapsed="false">
      <c r="A49" s="14" t="str">
        <f aca="false">IFERROR(__xludf.dummyfunction("""COMPUTED_VALUE"""),"Energy")</f>
        <v>Energy</v>
      </c>
      <c r="B49" s="14" t="str">
        <f aca="false">IFERROR(__xludf.dummyfunction("""COMPUTED_VALUE""")," Gas")</f>
        <v> Gas</v>
      </c>
      <c r="C49" s="14" t="n">
        <f aca="false">IFERROR(__xludf.dummyfunction("""COMPUTED_VALUE"""),421)</f>
        <v>421</v>
      </c>
      <c r="D49" s="14" t="str">
        <f aca="false">IFERROR(__xludf.dummyfunction("""COMPUTED_VALUE"""),"Normalized Gas Volume")</f>
        <v>Normalized Gas Volume</v>
      </c>
      <c r="E49" s="18" t="str">
        <f aca="false">IFERROR(__xludf.dummyfunction("""COMPUTED_VALUE"""),"Nm3")</f>
        <v>Nm3</v>
      </c>
      <c r="F49" s="14" t="str">
        <f aca="false">IFERROR(__xludf.dummyfunction("""COMPUTED_VALUE"""),"ACUM")</f>
        <v>ACUM</v>
      </c>
      <c r="G49" s="14" t="str">
        <f aca="false">IFERROR(__xludf.dummyfunction("""COMPUTED_VALUE"""),"GASVOLN")</f>
        <v>GASVOLN</v>
      </c>
      <c r="H49" s="14" t="str">
        <f aca="false">IFERROR(__xludf.dummyfunction("""COMPUTED_VALUE"""),"Normalized gas volume")</f>
        <v>Normalized gas volume</v>
      </c>
      <c r="I49" s="14" t="e">
        <f aca="false">ifs(F49="INST","INSTANTANEOUS",F49="ACUM","ACUMULATED")</f>
        <v>#NAME?</v>
      </c>
    </row>
    <row r="50" customFormat="false" ht="15.75" hidden="false" customHeight="false" outlineLevel="0" collapsed="false">
      <c r="A50" s="14" t="str">
        <f aca="false">IFERROR(__xludf.dummyfunction("""COMPUTED_VALUE"""),"Energy")</f>
        <v>Energy</v>
      </c>
      <c r="B50" s="14" t="str">
        <f aca="false">IFERROR(__xludf.dummyfunction("""COMPUTED_VALUE""")," Gas")</f>
        <v> Gas</v>
      </c>
      <c r="C50" s="14" t="n">
        <f aca="false">IFERROR(__xludf.dummyfunction("""COMPUTED_VALUE"""),489)</f>
        <v>489</v>
      </c>
      <c r="D50" s="14" t="str">
        <f aca="false">IFERROR(__xludf.dummyfunction("""COMPUTED_VALUE"""),"Gas Volume Forecast")</f>
        <v>Gas Volume Forecast</v>
      </c>
      <c r="E50" s="18" t="str">
        <f aca="false">IFERROR(__xludf.dummyfunction("""COMPUTED_VALUE"""),"m3")</f>
        <v>m3</v>
      </c>
      <c r="F50" s="14" t="str">
        <f aca="false">IFERROR(__xludf.dummyfunction("""COMPUTED_VALUE"""),"ACUM")</f>
        <v>ACUM</v>
      </c>
      <c r="G50" s="14" t="str">
        <f aca="false">IFERROR(__xludf.dummyfunction("""COMPUTED_VALUE"""),"GASVOLUME_FCST")</f>
        <v>GASVOLUME_FCST</v>
      </c>
      <c r="H50" s="14"/>
      <c r="I50" s="14" t="e">
        <f aca="false">ifs(F50="INST","INSTANTANEOUS",F50="ACUM","ACUMULATED")</f>
        <v>#NAME?</v>
      </c>
    </row>
    <row r="51" customFormat="false" ht="15.75" hidden="false" customHeight="false" outlineLevel="0" collapsed="false">
      <c r="A51" s="14" t="str">
        <f aca="false">IFERROR(__xludf.dummyfunction("""COMPUTED_VALUE"""),"Energy")</f>
        <v>Energy</v>
      </c>
      <c r="B51" s="14" t="str">
        <f aca="false">IFERROR(__xludf.dummyfunction("""COMPUTED_VALUE""")," Gas")</f>
        <v> Gas</v>
      </c>
      <c r="C51" s="14" t="n">
        <f aca="false">IFERROR(__xludf.dummyfunction("""COMPUTED_VALUE"""),490)</f>
        <v>490</v>
      </c>
      <c r="D51" s="14" t="str">
        <f aca="false">IFERROR(__xludf.dummyfunction("""COMPUTED_VALUE"""),"Gas Energy Forecast")</f>
        <v>Gas Energy Forecast</v>
      </c>
      <c r="E51" s="18" t="str">
        <f aca="false">IFERROR(__xludf.dummyfunction("""COMPUTED_VALUE"""),"kWh")</f>
        <v>kWh</v>
      </c>
      <c r="F51" s="14" t="str">
        <f aca="false">IFERROR(__xludf.dummyfunction("""COMPUTED_VALUE"""),"ACUM")</f>
        <v>ACUM</v>
      </c>
      <c r="G51" s="14" t="str">
        <f aca="false">IFERROR(__xludf.dummyfunction("""COMPUTED_VALUE"""),"GASENERGY_FCST")</f>
        <v>GASENERGY_FCST</v>
      </c>
      <c r="H51" s="14"/>
      <c r="I51" s="14" t="e">
        <f aca="false">ifs(F51="INST","INSTANTANEOUS",F51="ACUM","ACUMULATED")</f>
        <v>#NAME?</v>
      </c>
    </row>
    <row r="52" customFormat="false" ht="15.75" hidden="false" customHeight="false" outlineLevel="0" collapsed="false">
      <c r="A52" s="14" t="str">
        <f aca="false">IFERROR(__xludf.dummyfunction("""COMPUTED_VALUE"""),"Energy")</f>
        <v>Energy</v>
      </c>
      <c r="B52" s="14" t="str">
        <f aca="false">IFERROR(__xludf.dummyfunction("""COMPUTED_VALUE""")," Gas")</f>
        <v> Gas</v>
      </c>
      <c r="C52" s="14" t="n">
        <f aca="false">IFERROR(__xludf.dummyfunction("""COMPUTED_VALUE"""),491)</f>
        <v>491</v>
      </c>
      <c r="D52" s="14" t="str">
        <f aca="false">IFERROR(__xludf.dummyfunction("""COMPUTED_VALUE"""),"Normalized Gas Volume Forecast")</f>
        <v>Normalized Gas Volume Forecast</v>
      </c>
      <c r="E52" s="18" t="str">
        <f aca="false">IFERROR(__xludf.dummyfunction("""COMPUTED_VALUE"""),"Nm3")</f>
        <v>Nm3</v>
      </c>
      <c r="F52" s="14" t="str">
        <f aca="false">IFERROR(__xludf.dummyfunction("""COMPUTED_VALUE"""),"ACUM")</f>
        <v>ACUM</v>
      </c>
      <c r="G52" s="14" t="str">
        <f aca="false">IFERROR(__xludf.dummyfunction("""COMPUTED_VALUE"""),"GASVOLN_FCST")</f>
        <v>GASVOLN_FCST</v>
      </c>
      <c r="H52" s="14"/>
      <c r="I52" s="14" t="e">
        <f aca="false">ifs(F52="INST","INSTANTANEOUS",F52="ACUM","ACUMULATED")</f>
        <v>#NAME?</v>
      </c>
    </row>
    <row r="53" customFormat="false" ht="15.75" hidden="false" customHeight="false" outlineLevel="0" collapsed="false">
      <c r="A53" s="14" t="str">
        <f aca="false">IFERROR(__xludf.dummyfunction("""COMPUTED_VALUE"""),"Energy")</f>
        <v>Energy</v>
      </c>
      <c r="B53" s="14" t="str">
        <f aca="false">IFERROR(__xludf.dummyfunction("""COMPUTED_VALUE""")," Gas")</f>
        <v> Gas</v>
      </c>
      <c r="C53" s="14" t="n">
        <f aca="false">IFERROR(__xludf.dummyfunction("""COMPUTED_VALUE"""),530)</f>
        <v>530</v>
      </c>
      <c r="D53" s="14" t="str">
        <f aca="false">IFERROR(__xludf.dummyfunction("""COMPUTED_VALUE"""),"HV (V) - Heating Value (volume)")</f>
        <v>HV (V) - Heating Value (volume)</v>
      </c>
      <c r="E53" s="18" t="str">
        <f aca="false">IFERROR(__xludf.dummyfunction("""COMPUTED_VALUE"""),"kWh/m3")</f>
        <v>kWh/m3</v>
      </c>
      <c r="F53" s="14" t="str">
        <f aca="false">IFERROR(__xludf.dummyfunction("""COMPUTED_VALUE"""),"INST")</f>
        <v>INST</v>
      </c>
      <c r="G53" s="14" t="str">
        <f aca="false">IFERROR(__xludf.dummyfunction("""COMPUTED_VALUE"""),"HVV")</f>
        <v>HVV</v>
      </c>
      <c r="H53" s="14"/>
      <c r="I53" s="14" t="e">
        <f aca="false">ifs(F53="INST","INSTANTANEOUS",F53="ACUM","ACUMULATED")</f>
        <v>#NAME?</v>
      </c>
    </row>
    <row r="54" customFormat="false" ht="15.75" hidden="false" customHeight="false" outlineLevel="0" collapsed="false">
      <c r="A54" s="14" t="str">
        <f aca="false">IFERROR(__xludf.dummyfunction("""COMPUTED_VALUE"""),"Energy")</f>
        <v>Energy</v>
      </c>
      <c r="B54" s="14" t="str">
        <f aca="false">IFERROR(__xludf.dummyfunction("""COMPUTED_VALUE""")," Gas")</f>
        <v> Gas</v>
      </c>
      <c r="C54" s="14" t="n">
        <f aca="false">IFERROR(__xludf.dummyfunction("""COMPUTED_VALUE"""),532)</f>
        <v>532</v>
      </c>
      <c r="D54" s="14" t="str">
        <f aca="false">IFERROR(__xludf.dummyfunction("""COMPUTED_VALUE"""),"PTZ - Pressure Temperature Compressibility")</f>
        <v>PTZ - Pressure Temperature Compressibility</v>
      </c>
      <c r="E54" s="14"/>
      <c r="F54" s="14" t="str">
        <f aca="false">IFERROR(__xludf.dummyfunction("""COMPUTED_VALUE"""),"INST")</f>
        <v>INST</v>
      </c>
      <c r="G54" s="14" t="str">
        <f aca="false">IFERROR(__xludf.dummyfunction("""COMPUTED_VALUE"""),"PTZ")</f>
        <v>PTZ</v>
      </c>
      <c r="H54" s="14"/>
      <c r="I54" s="14" t="e">
        <f aca="false">ifs(F54="INST","INSTANTANEOUS",F54="ACUM","ACUMULATED")</f>
        <v>#NAME?</v>
      </c>
    </row>
    <row r="55" customFormat="false" ht="15.75" hidden="false" customHeight="false" outlineLevel="0" collapsed="false">
      <c r="A55" s="14" t="str">
        <f aca="false">IFERROR(__xludf.dummyfunction("""COMPUTED_VALUE"""),"Energy")</f>
        <v>Energy</v>
      </c>
      <c r="B55" s="14" t="str">
        <f aca="false">IFERROR(__xludf.dummyfunction("""COMPUTED_VALUE""")," Gas")</f>
        <v> Gas</v>
      </c>
      <c r="C55" s="14" t="n">
        <f aca="false">IFERROR(__xludf.dummyfunction("""COMPUTED_VALUE"""),533)</f>
        <v>533</v>
      </c>
      <c r="D55" s="14" t="str">
        <f aca="false">IFERROR(__xludf.dummyfunction("""COMPUTED_VALUE"""),"Gas conversion factor")</f>
        <v>Gas conversion factor</v>
      </c>
      <c r="E55" s="18" t="str">
        <f aca="false">IFERROR(__xludf.dummyfunction("""COMPUTED_VALUE"""),"kWh/m3")</f>
        <v>kWh/m3</v>
      </c>
      <c r="F55" s="14" t="str">
        <f aca="false">IFERROR(__xludf.dummyfunction("""COMPUTED_VALUE"""),"INST")</f>
        <v>INST</v>
      </c>
      <c r="G55" s="14" t="str">
        <f aca="false">IFERROR(__xludf.dummyfunction("""COMPUTED_VALUE"""),"GASCF")</f>
        <v>GASCF</v>
      </c>
      <c r="H55" s="14"/>
      <c r="I55" s="14" t="e">
        <f aca="false">ifs(F55="INST","INSTANTANEOUS",F55="ACUM","ACUMULATED")</f>
        <v>#NAME?</v>
      </c>
    </row>
    <row r="56" customFormat="false" ht="15.75" hidden="false" customHeight="false" outlineLevel="0" collapsed="false">
      <c r="A56" s="14" t="str">
        <f aca="false">IFERROR(__xludf.dummyfunction("""COMPUTED_VALUE"""),"Energy")</f>
        <v>Energy</v>
      </c>
      <c r="B56" s="14" t="str">
        <f aca="false">IFERROR(__xludf.dummyfunction("""COMPUTED_VALUE""")," Gas")</f>
        <v> Gas</v>
      </c>
      <c r="C56" s="14" t="n">
        <f aca="false">IFERROR(__xludf.dummyfunction("""COMPUTED_VALUE"""),831)</f>
        <v>831</v>
      </c>
      <c r="D56" s="14" t="str">
        <f aca="false">IFERROR(__xludf.dummyfunction("""COMPUTED_VALUE"""),"Differential pressure")</f>
        <v>Differential pressure</v>
      </c>
      <c r="E56" s="18" t="str">
        <f aca="false">IFERROR(__xludf.dummyfunction("""COMPUTED_VALUE"""),"mbar")</f>
        <v>mbar</v>
      </c>
      <c r="F56" s="14" t="str">
        <f aca="false">IFERROR(__xludf.dummyfunction("""COMPUTED_VALUE"""),"INST")</f>
        <v>INST</v>
      </c>
      <c r="G56" s="14" t="str">
        <f aca="false">IFERROR(__xludf.dummyfunction("""COMPUTED_VALUE"""),"DIFFPRESSURE")</f>
        <v>DIFFPRESSURE</v>
      </c>
      <c r="H56" s="14"/>
      <c r="I56" s="14" t="e">
        <f aca="false">ifs(F56="INST","INSTANTANEOUS",F56="ACUM","ACUMULATED")</f>
        <v>#NAME?</v>
      </c>
    </row>
    <row r="57" customFormat="false" ht="15.75" hidden="false" customHeight="false" outlineLevel="0" collapsed="false">
      <c r="A57" s="14" t="str">
        <f aca="false">IFERROR(__xludf.dummyfunction("""COMPUTED_VALUE"""),"Energy")</f>
        <v>Energy</v>
      </c>
      <c r="B57" s="14" t="str">
        <f aca="false">IFERROR(__xludf.dummyfunction("""COMPUTED_VALUE""")," Gas")</f>
        <v> Gas</v>
      </c>
      <c r="C57" s="14" t="n">
        <f aca="false">IFERROR(__xludf.dummyfunction("""COMPUTED_VALUE"""),851)</f>
        <v>851</v>
      </c>
      <c r="D57" s="14" t="str">
        <f aca="false">IFERROR(__xludf.dummyfunction("""COMPUTED_VALUE"""),"Gas flow (standard volume)")</f>
        <v>Gas flow (standard volume)</v>
      </c>
      <c r="E57" s="18" t="str">
        <f aca="false">IFERROR(__xludf.dummyfunction("""COMPUTED_VALUE"""),"Sm3/h")</f>
        <v>Sm3/h</v>
      </c>
      <c r="F57" s="14" t="str">
        <f aca="false">IFERROR(__xludf.dummyfunction("""COMPUTED_VALUE"""),"INST")</f>
        <v>INST</v>
      </c>
      <c r="G57" s="14" t="str">
        <f aca="false">IFERROR(__xludf.dummyfunction("""COMPUTED_VALUE"""),"GASFLOWSTDV")</f>
        <v>GASFLOWSTDV</v>
      </c>
      <c r="H57" s="14"/>
      <c r="I57" s="14" t="e">
        <f aca="false">ifs(F57="INST","INSTANTANEOUS",F57="ACUM","ACUMULATED")</f>
        <v>#NAME?</v>
      </c>
    </row>
    <row r="58" customFormat="false" ht="15.75" hidden="false" customHeight="false" outlineLevel="0" collapsed="false">
      <c r="A58" s="14" t="str">
        <f aca="false">IFERROR(__xludf.dummyfunction("""COMPUTED_VALUE"""),"Energy")</f>
        <v>Energy</v>
      </c>
      <c r="B58" s="14" t="str">
        <f aca="false">IFERROR(__xludf.dummyfunction("""COMPUTED_VALUE""")," Gas")</f>
        <v> Gas</v>
      </c>
      <c r="C58" s="14" t="n">
        <f aca="false">IFERROR(__xludf.dummyfunction("""COMPUTED_VALUE"""),852)</f>
        <v>852</v>
      </c>
      <c r="D58" s="14" t="str">
        <f aca="false">IFERROR(__xludf.dummyfunction("""COMPUTED_VALUE"""),"Normalised gas flow")</f>
        <v>Normalised gas flow</v>
      </c>
      <c r="E58" s="18" t="str">
        <f aca="false">IFERROR(__xludf.dummyfunction("""COMPUTED_VALUE"""),"Nm3/h")</f>
        <v>Nm3/h</v>
      </c>
      <c r="F58" s="14" t="str">
        <f aca="false">IFERROR(__xludf.dummyfunction("""COMPUTED_VALUE"""),"INST")</f>
        <v>INST</v>
      </c>
      <c r="G58" s="14" t="str">
        <f aca="false">IFERROR(__xludf.dummyfunction("""COMPUTED_VALUE"""),"GASFLOWN")</f>
        <v>GASFLOWN</v>
      </c>
      <c r="H58" s="14"/>
      <c r="I58" s="14" t="e">
        <f aca="false">ifs(F58="INST","INSTANTANEOUS",F58="ACUM","ACUMULATED")</f>
        <v>#NAME?</v>
      </c>
    </row>
    <row r="59" customFormat="false" ht="15.75" hidden="false" customHeight="false" outlineLevel="0" collapsed="false">
      <c r="A59" s="14" t="str">
        <f aca="false">IFERROR(__xludf.dummyfunction("""COMPUTED_VALUE"""),"Energy")</f>
        <v>Energy</v>
      </c>
      <c r="B59" s="14" t="str">
        <f aca="false">IFERROR(__xludf.dummyfunction("""COMPUTED_VALUE""")," LNG")</f>
        <v> LNG</v>
      </c>
      <c r="C59" s="14" t="n">
        <f aca="false">IFERROR(__xludf.dummyfunction("""COMPUTED_VALUE"""),470)</f>
        <v>470</v>
      </c>
      <c r="D59" s="14" t="str">
        <f aca="false">IFERROR(__xludf.dummyfunction("""COMPUTED_VALUE"""),"Liquefied natural gas mass (LNG)")</f>
        <v>Liquefied natural gas mass (LNG)</v>
      </c>
      <c r="E59" s="18" t="str">
        <f aca="false">IFERROR(__xludf.dummyfunction("""COMPUTED_VALUE"""),"kg")</f>
        <v>kg</v>
      </c>
      <c r="F59" s="14" t="str">
        <f aca="false">IFERROR(__xludf.dummyfunction("""COMPUTED_VALUE"""),"ACUM")</f>
        <v>ACUM</v>
      </c>
      <c r="G59" s="14" t="str">
        <f aca="false">IFERROR(__xludf.dummyfunction("""COMPUTED_VALUE"""),"LNGMASS")</f>
        <v>LNGMASS</v>
      </c>
      <c r="H59" s="14"/>
      <c r="I59" s="14" t="e">
        <f aca="false">ifs(F59="INST","INSTANTANEOUS",F59="ACUM","ACUMULATED")</f>
        <v>#NAME?</v>
      </c>
    </row>
    <row r="60" customFormat="false" ht="15.75" hidden="false" customHeight="false" outlineLevel="0" collapsed="false">
      <c r="A60" s="14" t="str">
        <f aca="false">IFERROR(__xludf.dummyfunction("""COMPUTED_VALUE"""),"Energy")</f>
        <v>Energy</v>
      </c>
      <c r="B60" s="14" t="str">
        <f aca="false">IFERROR(__xludf.dummyfunction("""COMPUTED_VALUE""")," LNG")</f>
        <v> LNG</v>
      </c>
      <c r="C60" s="14" t="n">
        <f aca="false">IFERROR(__xludf.dummyfunction("""COMPUTED_VALUE"""),471)</f>
        <v>471</v>
      </c>
      <c r="D60" s="14" t="str">
        <f aca="false">IFERROR(__xludf.dummyfunction("""COMPUTED_VALUE"""),"Liquefied natural gas energy (LNG)")</f>
        <v>Liquefied natural gas energy (LNG)</v>
      </c>
      <c r="E60" s="18" t="str">
        <f aca="false">IFERROR(__xludf.dummyfunction("""COMPUTED_VALUE"""),"kWh")</f>
        <v>kWh</v>
      </c>
      <c r="F60" s="14" t="str">
        <f aca="false">IFERROR(__xludf.dummyfunction("""COMPUTED_VALUE"""),"ACUM")</f>
        <v>ACUM</v>
      </c>
      <c r="G60" s="14" t="str">
        <f aca="false">IFERROR(__xludf.dummyfunction("""COMPUTED_VALUE"""),"LNGENERGY")</f>
        <v>LNGENERGY</v>
      </c>
      <c r="H60" s="14" t="str">
        <f aca="false">IFERROR(__xludf.dummyfunction("""COMPUTED_VALUE"""),"Liquefied natural gas [LNG]")</f>
        <v>Liquefied natural gas [LNG]</v>
      </c>
      <c r="I60" s="14" t="e">
        <f aca="false">ifs(F60="INST","INSTANTANEOUS",F60="ACUM","ACUMULATED")</f>
        <v>#NAME?</v>
      </c>
    </row>
    <row r="61" customFormat="false" ht="15.75" hidden="false" customHeight="false" outlineLevel="0" collapsed="false">
      <c r="A61" s="14" t="str">
        <f aca="false">IFERROR(__xludf.dummyfunction("""COMPUTED_VALUE"""),"Energy")</f>
        <v>Energy</v>
      </c>
      <c r="B61" s="14" t="str">
        <f aca="false">IFERROR(__xludf.dummyfunction("""COMPUTED_VALUE""")," LNG")</f>
        <v> LNG</v>
      </c>
      <c r="C61" s="14" t="n">
        <f aca="false">IFERROR(__xludf.dummyfunction("""COMPUTED_VALUE"""),494)</f>
        <v>494</v>
      </c>
      <c r="D61" s="14" t="str">
        <f aca="false">IFERROR(__xludf.dummyfunction("""COMPUTED_VALUE"""),"Liquefied natural gas mass (LNG) forecast")</f>
        <v>Liquefied natural gas mass (LNG) forecast</v>
      </c>
      <c r="E61" s="18" t="str">
        <f aca="false">IFERROR(__xludf.dummyfunction("""COMPUTED_VALUE"""),"kg")</f>
        <v>kg</v>
      </c>
      <c r="F61" s="14" t="str">
        <f aca="false">IFERROR(__xludf.dummyfunction("""COMPUTED_VALUE"""),"ACUM")</f>
        <v>ACUM</v>
      </c>
      <c r="G61" s="14" t="str">
        <f aca="false">IFERROR(__xludf.dummyfunction("""COMPUTED_VALUE"""),"LNGMASS_FCST")</f>
        <v>LNGMASS_FCST</v>
      </c>
      <c r="H61" s="14"/>
      <c r="I61" s="14" t="e">
        <f aca="false">ifs(F61="INST","INSTANTANEOUS",F61="ACUM","ACUMULATED")</f>
        <v>#NAME?</v>
      </c>
    </row>
    <row r="62" customFormat="false" ht="15.75" hidden="false" customHeight="false" outlineLevel="0" collapsed="false">
      <c r="A62" s="14" t="str">
        <f aca="false">IFERROR(__xludf.dummyfunction("""COMPUTED_VALUE"""),"Energy")</f>
        <v>Energy</v>
      </c>
      <c r="B62" s="14" t="str">
        <f aca="false">IFERROR(__xludf.dummyfunction("""COMPUTED_VALUE""")," LNG")</f>
        <v> LNG</v>
      </c>
      <c r="C62" s="14" t="n">
        <f aca="false">IFERROR(__xludf.dummyfunction("""COMPUTED_VALUE"""),495)</f>
        <v>495</v>
      </c>
      <c r="D62" s="14" t="str">
        <f aca="false">IFERROR(__xludf.dummyfunction("""COMPUTED_VALUE"""),"Liquefied natural gas energy (LNG) forecast")</f>
        <v>Liquefied natural gas energy (LNG) forecast</v>
      </c>
      <c r="E62" s="18" t="str">
        <f aca="false">IFERROR(__xludf.dummyfunction("""COMPUTED_VALUE"""),"kWh")</f>
        <v>kWh</v>
      </c>
      <c r="F62" s="14" t="str">
        <f aca="false">IFERROR(__xludf.dummyfunction("""COMPUTED_VALUE"""),"ACUM")</f>
        <v>ACUM</v>
      </c>
      <c r="G62" s="14" t="str">
        <f aca="false">IFERROR(__xludf.dummyfunction("""COMPUTED_VALUE"""),"LNGENERGY_FCST")</f>
        <v>LNGENERGY_FCST</v>
      </c>
      <c r="H62" s="14"/>
      <c r="I62" s="14" t="e">
        <f aca="false">ifs(F62="INST","INSTANTANEOUS",F62="ACUM","ACUMULATED")</f>
        <v>#NAME?</v>
      </c>
    </row>
    <row r="63" customFormat="false" ht="15.75" hidden="false" customHeight="false" outlineLevel="0" collapsed="false">
      <c r="A63" s="14" t="str">
        <f aca="false">IFERROR(__xludf.dummyfunction("""COMPUTED_VALUE"""),"Energy")</f>
        <v>Energy</v>
      </c>
      <c r="B63" s="14" t="str">
        <f aca="false">IFERROR(__xludf.dummyfunction("""COMPUTED_VALUE""")," LPG")</f>
        <v> LPG</v>
      </c>
      <c r="C63" s="14" t="n">
        <f aca="false">IFERROR(__xludf.dummyfunction("""COMPUTED_VALUE"""),474)</f>
        <v>474</v>
      </c>
      <c r="D63" s="14" t="str">
        <f aca="false">IFERROR(__xludf.dummyfunction("""COMPUTED_VALUE"""),"Liquified Petroleum Gas (LPG) mass")</f>
        <v>Liquified Petroleum Gas (LPG) mass</v>
      </c>
      <c r="E63" s="18" t="str">
        <f aca="false">IFERROR(__xludf.dummyfunction("""COMPUTED_VALUE"""),"kg")</f>
        <v>kg</v>
      </c>
      <c r="F63" s="14" t="str">
        <f aca="false">IFERROR(__xludf.dummyfunction("""COMPUTED_VALUE"""),"ACUM")</f>
        <v>ACUM</v>
      </c>
      <c r="G63" s="14" t="str">
        <f aca="false">IFERROR(__xludf.dummyfunction("""COMPUTED_VALUE"""),"LPG_MASS")</f>
        <v>LPG_MASS</v>
      </c>
      <c r="H63" s="14"/>
      <c r="I63" s="14" t="e">
        <f aca="false">ifs(F63="INST","INSTANTANEOUS",F63="ACUM","ACUMULATED")</f>
        <v>#NAME?</v>
      </c>
    </row>
    <row r="64" customFormat="false" ht="15.75" hidden="false" customHeight="false" outlineLevel="0" collapsed="false">
      <c r="A64" s="14" t="str">
        <f aca="false">IFERROR(__xludf.dummyfunction("""COMPUTED_VALUE"""),"Energy")</f>
        <v>Energy</v>
      </c>
      <c r="B64" s="14" t="str">
        <f aca="false">IFERROR(__xludf.dummyfunction("""COMPUTED_VALUE""")," Diesel")</f>
        <v> Diesel</v>
      </c>
      <c r="C64" s="14" t="n">
        <f aca="false">IFERROR(__xludf.dummyfunction("""COMPUTED_VALUE"""),432)</f>
        <v>432</v>
      </c>
      <c r="D64" s="14" t="str">
        <f aca="false">IFERROR(__xludf.dummyfunction("""COMPUTED_VALUE"""),"Diesel Fuel volume")</f>
        <v>Diesel Fuel volume</v>
      </c>
      <c r="E64" s="18" t="str">
        <f aca="false">IFERROR(__xludf.dummyfunction("""COMPUTED_VALUE"""),"m3")</f>
        <v>m3</v>
      </c>
      <c r="F64" s="14" t="str">
        <f aca="false">IFERROR(__xludf.dummyfunction("""COMPUTED_VALUE"""),"ACUM")</f>
        <v>ACUM</v>
      </c>
      <c r="G64" s="14" t="str">
        <f aca="false">IFERROR(__xludf.dummyfunction("""COMPUTED_VALUE"""),"FUELVOLUME")</f>
        <v>FUELVOLUME</v>
      </c>
      <c r="H64" s="14" t="str">
        <f aca="false">IFERROR(__xludf.dummyfunction("""COMPUTED_VALUE"""),"Diesel volume")</f>
        <v>Diesel volume</v>
      </c>
      <c r="I64" s="14" t="e">
        <f aca="false">ifs(F64="INST","INSTANTANEOUS",F64="ACUM","ACUMULATED")</f>
        <v>#NAME?</v>
      </c>
    </row>
    <row r="65" customFormat="false" ht="15.75" hidden="false" customHeight="false" outlineLevel="0" collapsed="false">
      <c r="A65" s="14" t="str">
        <f aca="false">IFERROR(__xludf.dummyfunction("""COMPUTED_VALUE"""),"Energy")</f>
        <v>Energy</v>
      </c>
      <c r="B65" s="14" t="str">
        <f aca="false">IFERROR(__xludf.dummyfunction("""COMPUTED_VALUE""")," Diesel")</f>
        <v> Diesel</v>
      </c>
      <c r="C65" s="14" t="n">
        <f aca="false">IFERROR(__xludf.dummyfunction("""COMPUTED_VALUE"""),433)</f>
        <v>433</v>
      </c>
      <c r="D65" s="14" t="str">
        <f aca="false">IFERROR(__xludf.dummyfunction("""COMPUTED_VALUE"""),"Diesel Fuel Energy")</f>
        <v>Diesel Fuel Energy</v>
      </c>
      <c r="E65" s="18" t="str">
        <f aca="false">IFERROR(__xludf.dummyfunction("""COMPUTED_VALUE"""),"kWh")</f>
        <v>kWh</v>
      </c>
      <c r="F65" s="14" t="str">
        <f aca="false">IFERROR(__xludf.dummyfunction("""COMPUTED_VALUE"""),"ACUM")</f>
        <v>ACUM</v>
      </c>
      <c r="G65" s="14" t="str">
        <f aca="false">IFERROR(__xludf.dummyfunction("""COMPUTED_VALUE"""),"FUELENERGY")</f>
        <v>FUELENERGY</v>
      </c>
      <c r="H65" s="14" t="str">
        <f aca="false">IFERROR(__xludf.dummyfunction("""COMPUTED_VALUE"""),"Diesel energy")</f>
        <v>Diesel energy</v>
      </c>
      <c r="I65" s="14" t="e">
        <f aca="false">ifs(F65="INST","INSTANTANEOUS",F65="ACUM","ACUMULATED")</f>
        <v>#NAME?</v>
      </c>
    </row>
    <row r="66" customFormat="false" ht="15.75" hidden="false" customHeight="false" outlineLevel="0" collapsed="false">
      <c r="A66" s="14" t="str">
        <f aca="false">IFERROR(__xludf.dummyfunction("""COMPUTED_VALUE"""),"Energy")</f>
        <v>Energy</v>
      </c>
      <c r="B66" s="14" t="str">
        <f aca="false">IFERROR(__xludf.dummyfunction("""COMPUTED_VALUE""")," Diesel")</f>
        <v> Diesel</v>
      </c>
      <c r="C66" s="14" t="n">
        <f aca="false">IFERROR(__xludf.dummyfunction("""COMPUTED_VALUE"""),492)</f>
        <v>492</v>
      </c>
      <c r="D66" s="14" t="str">
        <f aca="false">IFERROR(__xludf.dummyfunction("""COMPUTED_VALUE"""),"Diesel Fuel Volume Forecast")</f>
        <v>Diesel Fuel Volume Forecast</v>
      </c>
      <c r="E66" s="18" t="str">
        <f aca="false">IFERROR(__xludf.dummyfunction("""COMPUTED_VALUE"""),"m3")</f>
        <v>m3</v>
      </c>
      <c r="F66" s="14" t="str">
        <f aca="false">IFERROR(__xludf.dummyfunction("""COMPUTED_VALUE"""),"ACUM")</f>
        <v>ACUM</v>
      </c>
      <c r="G66" s="14" t="str">
        <f aca="false">IFERROR(__xludf.dummyfunction("""COMPUTED_VALUE"""),"FUELVOLUME_FCST")</f>
        <v>FUELVOLUME_FCST</v>
      </c>
      <c r="H66" s="14"/>
      <c r="I66" s="14" t="e">
        <f aca="false">ifs(F66="INST","INSTANTANEOUS",F66="ACUM","ACUMULATED")</f>
        <v>#NAME?</v>
      </c>
    </row>
    <row r="67" customFormat="false" ht="15.75" hidden="false" customHeight="false" outlineLevel="0" collapsed="false">
      <c r="A67" s="14" t="str">
        <f aca="false">IFERROR(__xludf.dummyfunction("""COMPUTED_VALUE"""),"Energy")</f>
        <v>Energy</v>
      </c>
      <c r="B67" s="14" t="str">
        <f aca="false">IFERROR(__xludf.dummyfunction("""COMPUTED_VALUE""")," Diesel")</f>
        <v> Diesel</v>
      </c>
      <c r="C67" s="14" t="n">
        <f aca="false">IFERROR(__xludf.dummyfunction("""COMPUTED_VALUE"""),493)</f>
        <v>493</v>
      </c>
      <c r="D67" s="14" t="str">
        <f aca="false">IFERROR(__xludf.dummyfunction("""COMPUTED_VALUE"""),"Diesel Fuel Energy Forecast")</f>
        <v>Diesel Fuel Energy Forecast</v>
      </c>
      <c r="E67" s="18" t="str">
        <f aca="false">IFERROR(__xludf.dummyfunction("""COMPUTED_VALUE"""),"kWh")</f>
        <v>kWh</v>
      </c>
      <c r="F67" s="14" t="str">
        <f aca="false">IFERROR(__xludf.dummyfunction("""COMPUTED_VALUE"""),"ACUM")</f>
        <v>ACUM</v>
      </c>
      <c r="G67" s="14" t="str">
        <f aca="false">IFERROR(__xludf.dummyfunction("""COMPUTED_VALUE"""),"FUELENERGY_FCST")</f>
        <v>FUELENERGY_FCST</v>
      </c>
      <c r="H67" s="14"/>
      <c r="I67" s="14" t="e">
        <f aca="false">ifs(F67="INST","INSTANTANEOUS",F67="ACUM","ACUMULATED")</f>
        <v>#NAME?</v>
      </c>
    </row>
    <row r="68" customFormat="false" ht="15.75" hidden="false" customHeight="false" outlineLevel="0" collapsed="false">
      <c r="A68" s="14" t="str">
        <f aca="false">IFERROR(__xludf.dummyfunction("""COMPUTED_VALUE"""),"Energy")</f>
        <v>Energy</v>
      </c>
      <c r="B68" s="14" t="str">
        <f aca="false">IFERROR(__xludf.dummyfunction("""COMPUTED_VALUE""")," Gasoline")</f>
        <v> Gasoline</v>
      </c>
      <c r="C68" s="14" t="n">
        <f aca="false">IFERROR(__xludf.dummyfunction("""COMPUTED_VALUE"""),508)</f>
        <v>508</v>
      </c>
      <c r="D68" s="14" t="str">
        <f aca="false">IFERROR(__xludf.dummyfunction("""COMPUTED_VALUE"""),"Gasoline volume")</f>
        <v>Gasoline volume</v>
      </c>
      <c r="E68" s="18" t="str">
        <f aca="false">IFERROR(__xludf.dummyfunction("""COMPUTED_VALUE"""),"m3")</f>
        <v>m3</v>
      </c>
      <c r="F68" s="14" t="str">
        <f aca="false">IFERROR(__xludf.dummyfunction("""COMPUTED_VALUE"""),"ACUM")</f>
        <v>ACUM</v>
      </c>
      <c r="G68" s="14" t="str">
        <f aca="false">IFERROR(__xludf.dummyfunction("""COMPUTED_VALUE"""),"GASOLINE_VOLUME")</f>
        <v>GASOLINE_VOLUME</v>
      </c>
      <c r="H68" s="14"/>
      <c r="I68" s="14" t="e">
        <f aca="false">ifs(F68="INST","INSTANTANEOUS",F68="ACUM","ACUMULATED")</f>
        <v>#NAME?</v>
      </c>
    </row>
    <row r="69" customFormat="false" ht="15.75" hidden="false" customHeight="false" outlineLevel="0" collapsed="false">
      <c r="A69" s="14" t="str">
        <f aca="false">IFERROR(__xludf.dummyfunction("""COMPUTED_VALUE"""),"Energy")</f>
        <v>Energy</v>
      </c>
      <c r="B69" s="14" t="str">
        <f aca="false">IFERROR(__xludf.dummyfunction("""COMPUTED_VALUE""")," Compressed air")</f>
        <v> Compressed air</v>
      </c>
      <c r="C69" s="14" t="n">
        <f aca="false">IFERROR(__xludf.dummyfunction("""COMPUTED_VALUE"""),435)</f>
        <v>435</v>
      </c>
      <c r="D69" s="14" t="str">
        <f aca="false">IFERROR(__xludf.dummyfunction("""COMPUTED_VALUE"""),"Compressed air volume")</f>
        <v>Compressed air volume</v>
      </c>
      <c r="E69" s="18" t="str">
        <f aca="false">IFERROR(__xludf.dummyfunction("""COMPUTED_VALUE"""),"m3")</f>
        <v>m3</v>
      </c>
      <c r="F69" s="14" t="str">
        <f aca="false">IFERROR(__xludf.dummyfunction("""COMPUTED_VALUE"""),"ACUM")</f>
        <v>ACUM</v>
      </c>
      <c r="G69" s="14" t="str">
        <f aca="false">IFERROR(__xludf.dummyfunction("""COMPUTED_VALUE"""),"AIRVOLUME")</f>
        <v>AIRVOLUME</v>
      </c>
      <c r="H69" s="14"/>
      <c r="I69" s="14" t="e">
        <f aca="false">ifs(F69="INST","INSTANTANEOUS",F69="ACUM","ACUMULATED")</f>
        <v>#NAME?</v>
      </c>
    </row>
    <row r="70" customFormat="false" ht="15.75" hidden="false" customHeight="false" outlineLevel="0" collapsed="false">
      <c r="A70" s="14" t="str">
        <f aca="false">IFERROR(__xludf.dummyfunction("""COMPUTED_VALUE"""),"Energy")</f>
        <v>Energy</v>
      </c>
      <c r="B70" s="14" t="str">
        <f aca="false">IFERROR(__xludf.dummyfunction("""COMPUTED_VALUE""")," Compressed air")</f>
        <v> Compressed air</v>
      </c>
      <c r="C70" s="14" t="n">
        <f aca="false">IFERROR(__xludf.dummyfunction("""COMPUTED_VALUE"""),436)</f>
        <v>436</v>
      </c>
      <c r="D70" s="14" t="str">
        <f aca="false">IFERROR(__xludf.dummyfunction("""COMPUTED_VALUE"""),"Compressed air massflow")</f>
        <v>Compressed air massflow</v>
      </c>
      <c r="E70" s="18" t="str">
        <f aca="false">IFERROR(__xludf.dummyfunction("""COMPUTED_VALUE"""),"m3/h")</f>
        <v>m3/h</v>
      </c>
      <c r="F70" s="14" t="str">
        <f aca="false">IFERROR(__xludf.dummyfunction("""COMPUTED_VALUE"""),"INST")</f>
        <v>INST</v>
      </c>
      <c r="G70" s="14" t="str">
        <f aca="false">IFERROR(__xludf.dummyfunction("""COMPUTED_VALUE"""),"AIRMASSFLOW")</f>
        <v>AIRMASSFLOW</v>
      </c>
      <c r="H70" s="14"/>
      <c r="I70" s="14" t="e">
        <f aca="false">ifs(F70="INST","INSTANTANEOUS",F70="ACUM","ACUMULATED")</f>
        <v>#NAME?</v>
      </c>
    </row>
    <row r="71" customFormat="false" ht="15.75" hidden="false" customHeight="false" outlineLevel="0" collapsed="false">
      <c r="A71" s="14" t="str">
        <f aca="false">IFERROR(__xludf.dummyfunction("""COMPUTED_VALUE"""),"Energy")</f>
        <v>Energy</v>
      </c>
      <c r="B71" s="14" t="str">
        <f aca="false">IFERROR(__xludf.dummyfunction("""COMPUTED_VALUE""")," Compressed air")</f>
        <v> Compressed air</v>
      </c>
      <c r="C71" s="14" t="n">
        <f aca="false">IFERROR(__xludf.dummyfunction("""COMPUTED_VALUE"""),437)</f>
        <v>437</v>
      </c>
      <c r="D71" s="14" t="str">
        <f aca="false">IFERROR(__xludf.dummyfunction("""COMPUTED_VALUE"""),"Compressed air pressure")</f>
        <v>Compressed air pressure</v>
      </c>
      <c r="E71" s="18" t="str">
        <f aca="false">IFERROR(__xludf.dummyfunction("""COMPUTED_VALUE"""),"bar")</f>
        <v>bar</v>
      </c>
      <c r="F71" s="14" t="str">
        <f aca="false">IFERROR(__xludf.dummyfunction("""COMPUTED_VALUE"""),"INST")</f>
        <v>INST</v>
      </c>
      <c r="G71" s="14" t="str">
        <f aca="false">IFERROR(__xludf.dummyfunction("""COMPUTED_VALUE"""),"AIRPRESSURE")</f>
        <v>AIRPRESSURE</v>
      </c>
      <c r="H71" s="14"/>
      <c r="I71" s="14" t="e">
        <f aca="false">ifs(F71="INST","INSTANTANEOUS",F71="ACUM","ACUMULATED")</f>
        <v>#NAME?</v>
      </c>
    </row>
    <row r="72" customFormat="false" ht="15.75" hidden="false" customHeight="false" outlineLevel="0" collapsed="false">
      <c r="A72" s="14" t="str">
        <f aca="false">IFERROR(__xludf.dummyfunction("""COMPUTED_VALUE"""),"Energy")</f>
        <v>Energy</v>
      </c>
      <c r="B72" s="14" t="str">
        <f aca="false">IFERROR(__xludf.dummyfunction("""COMPUTED_VALUE""")," Biomass")</f>
        <v> Biomass</v>
      </c>
      <c r="C72" s="14" t="n">
        <f aca="false">IFERROR(__xludf.dummyfunction("""COMPUTED_VALUE"""),472)</f>
        <v>472</v>
      </c>
      <c r="D72" s="14" t="str">
        <f aca="false">IFERROR(__xludf.dummyfunction("""COMPUTED_VALUE"""),"Biomass mass")</f>
        <v>Biomass mass</v>
      </c>
      <c r="E72" s="18" t="str">
        <f aca="false">IFERROR(__xludf.dummyfunction("""COMPUTED_VALUE"""),"kg")</f>
        <v>kg</v>
      </c>
      <c r="F72" s="14" t="str">
        <f aca="false">IFERROR(__xludf.dummyfunction("""COMPUTED_VALUE"""),"ACUM")</f>
        <v>ACUM</v>
      </c>
      <c r="G72" s="14" t="str">
        <f aca="false">IFERROR(__xludf.dummyfunction("""COMPUTED_VALUE"""),"BIOMASS")</f>
        <v>BIOMASS</v>
      </c>
      <c r="H72" s="14" t="str">
        <f aca="false">IFERROR(__xludf.dummyfunction("""COMPUTED_VALUE"""),"Biomass")</f>
        <v>Biomass</v>
      </c>
      <c r="I72" s="14" t="e">
        <f aca="false">ifs(F72="INST","INSTANTANEOUS",F72="ACUM","ACUMULATED")</f>
        <v>#NAME?</v>
      </c>
    </row>
    <row r="73" customFormat="false" ht="15.75" hidden="false" customHeight="false" outlineLevel="0" collapsed="false">
      <c r="A73" s="14" t="str">
        <f aca="false">IFERROR(__xludf.dummyfunction("""COMPUTED_VALUE"""),"Energy")</f>
        <v>Energy</v>
      </c>
      <c r="B73" s="14" t="str">
        <f aca="false">IFERROR(__xludf.dummyfunction("""COMPUTED_VALUE""")," Biomass")</f>
        <v> Biomass</v>
      </c>
      <c r="C73" s="14" t="n">
        <f aca="false">IFERROR(__xludf.dummyfunction("""COMPUTED_VALUE"""),473)</f>
        <v>473</v>
      </c>
      <c r="D73" s="14" t="str">
        <f aca="false">IFERROR(__xludf.dummyfunction("""COMPUTED_VALUE"""),"Biomass energy")</f>
        <v>Biomass energy</v>
      </c>
      <c r="E73" s="18" t="str">
        <f aca="false">IFERROR(__xludf.dummyfunction("""COMPUTED_VALUE"""),"kWh")</f>
        <v>kWh</v>
      </c>
      <c r="F73" s="14" t="str">
        <f aca="false">IFERROR(__xludf.dummyfunction("""COMPUTED_VALUE"""),"ACUM")</f>
        <v>ACUM</v>
      </c>
      <c r="G73" s="14" t="str">
        <f aca="false">IFERROR(__xludf.dummyfunction("""COMPUTED_VALUE"""),"BIOMASSENERGY")</f>
        <v>BIOMASSENERGY</v>
      </c>
      <c r="H73" s="14"/>
      <c r="I73" s="14" t="e">
        <f aca="false">ifs(F73="INST","INSTANTANEOUS",F73="ACUM","ACUMULATED")</f>
        <v>#NAME?</v>
      </c>
    </row>
    <row r="74" customFormat="false" ht="15.75" hidden="false" customHeight="false" outlineLevel="0" collapsed="false">
      <c r="A74" s="14" t="str">
        <f aca="false">IFERROR(__xludf.dummyfunction("""COMPUTED_VALUE"""),"Energy")</f>
        <v>Energy</v>
      </c>
      <c r="B74" s="14" t="str">
        <f aca="false">IFERROR(__xludf.dummyfunction("""COMPUTED_VALUE""")," Biomass")</f>
        <v> Biomass</v>
      </c>
      <c r="C74" s="14" t="n">
        <f aca="false">IFERROR(__xludf.dummyfunction("""COMPUTED_VALUE"""),496)</f>
        <v>496</v>
      </c>
      <c r="D74" s="14" t="str">
        <f aca="false">IFERROR(__xludf.dummyfunction("""COMPUTED_VALUE"""),"Biomass mass forecast")</f>
        <v>Biomass mass forecast</v>
      </c>
      <c r="E74" s="18" t="str">
        <f aca="false">IFERROR(__xludf.dummyfunction("""COMPUTED_VALUE"""),"kg")</f>
        <v>kg</v>
      </c>
      <c r="F74" s="14" t="str">
        <f aca="false">IFERROR(__xludf.dummyfunction("""COMPUTED_VALUE"""),"ACUM")</f>
        <v>ACUM</v>
      </c>
      <c r="G74" s="14" t="str">
        <f aca="false">IFERROR(__xludf.dummyfunction("""COMPUTED_VALUE"""),"BIOMASS_FCST")</f>
        <v>BIOMASS_FCST</v>
      </c>
      <c r="H74" s="14"/>
      <c r="I74" s="14" t="e">
        <f aca="false">ifs(F74="INST","INSTANTANEOUS",F74="ACUM","ACUMULATED")</f>
        <v>#NAME?</v>
      </c>
    </row>
    <row r="75" customFormat="false" ht="15.75" hidden="false" customHeight="false" outlineLevel="0" collapsed="false">
      <c r="A75" s="14" t="str">
        <f aca="false">IFERROR(__xludf.dummyfunction("""COMPUTED_VALUE"""),"Energy")</f>
        <v>Energy</v>
      </c>
      <c r="B75" s="14" t="str">
        <f aca="false">IFERROR(__xludf.dummyfunction("""COMPUTED_VALUE""")," Biomass")</f>
        <v> Biomass</v>
      </c>
      <c r="C75" s="14" t="n">
        <f aca="false">IFERROR(__xludf.dummyfunction("""COMPUTED_VALUE"""),497)</f>
        <v>497</v>
      </c>
      <c r="D75" s="14" t="str">
        <f aca="false">IFERROR(__xludf.dummyfunction("""COMPUTED_VALUE"""),"Biomass energy forecast")</f>
        <v>Biomass energy forecast</v>
      </c>
      <c r="E75" s="18" t="str">
        <f aca="false">IFERROR(__xludf.dummyfunction("""COMPUTED_VALUE"""),"kWh")</f>
        <v>kWh</v>
      </c>
      <c r="F75" s="14" t="str">
        <f aca="false">IFERROR(__xludf.dummyfunction("""COMPUTED_VALUE"""),"ACUM")</f>
        <v>ACUM</v>
      </c>
      <c r="G75" s="14" t="str">
        <f aca="false">IFERROR(__xludf.dummyfunction("""COMPUTED_VALUE"""),"BIOMASSENERGY_FCST")</f>
        <v>BIOMASSENERGY_FCST</v>
      </c>
      <c r="H75" s="14"/>
      <c r="I75" s="14" t="e">
        <f aca="false">ifs(F75="INST","INSTANTANEOUS",F75="ACUM","ACUMULATED")</f>
        <v>#NAME?</v>
      </c>
    </row>
    <row r="76" customFormat="false" ht="15.75" hidden="false" customHeight="false" outlineLevel="0" collapsed="false">
      <c r="A76" s="14" t="str">
        <f aca="false">IFERROR(__xludf.dummyfunction("""COMPUTED_VALUE"""),"Energy")</f>
        <v>Energy</v>
      </c>
      <c r="B76" s="14" t="str">
        <f aca="false">IFERROR(__xludf.dummyfunction("""COMPUTED_VALUE""")," Biomass")</f>
        <v> Biomass</v>
      </c>
      <c r="C76" s="14" t="n">
        <f aca="false">IFERROR(__xludf.dummyfunction("""COMPUTED_VALUE"""),531)</f>
        <v>531</v>
      </c>
      <c r="D76" s="14" t="str">
        <f aca="false">IFERROR(__xludf.dummyfunction("""COMPUTED_VALUE"""),"HV (m) - Heating value (mass)")</f>
        <v>HV (m) - Heating value (mass)</v>
      </c>
      <c r="E76" s="18" t="str">
        <f aca="false">IFERROR(__xludf.dummyfunction("""COMPUTED_VALUE"""),"kWh/kg")</f>
        <v>kWh/kg</v>
      </c>
      <c r="F76" s="14" t="str">
        <f aca="false">IFERROR(__xludf.dummyfunction("""COMPUTED_VALUE"""),"INST")</f>
        <v>INST</v>
      </c>
      <c r="G76" s="14" t="str">
        <f aca="false">IFERROR(__xludf.dummyfunction("""COMPUTED_VALUE"""),"HVM")</f>
        <v>HVM</v>
      </c>
      <c r="H76" s="14"/>
      <c r="I76" s="14" t="e">
        <f aca="false">ifs(F76="INST","INSTANTANEOUS",F76="ACUM","ACUMULATED")</f>
        <v>#NAME?</v>
      </c>
    </row>
    <row r="77" customFormat="false" ht="15.75" hidden="false" customHeight="false" outlineLevel="0" collapsed="false">
      <c r="A77" s="14" t="str">
        <f aca="false">IFERROR(__xludf.dummyfunction("""COMPUTED_VALUE"""),"Energy")</f>
        <v>Energy</v>
      </c>
      <c r="B77" s="14" t="str">
        <f aca="false">IFERROR(__xludf.dummyfunction("""COMPUTED_VALUE""")," Steam")</f>
        <v> Steam</v>
      </c>
      <c r="C77" s="14" t="n">
        <f aca="false">IFERROR(__xludf.dummyfunction("""COMPUTED_VALUE"""),475)</f>
        <v>475</v>
      </c>
      <c r="D77" s="14" t="str">
        <f aca="false">IFERROR(__xludf.dummyfunction("""COMPUTED_VALUE"""),"Steam Energy")</f>
        <v>Steam Energy</v>
      </c>
      <c r="E77" s="18" t="str">
        <f aca="false">IFERROR(__xludf.dummyfunction("""COMPUTED_VALUE"""),"kWh")</f>
        <v>kWh</v>
      </c>
      <c r="F77" s="14" t="str">
        <f aca="false">IFERROR(__xludf.dummyfunction("""COMPUTED_VALUE"""),"ACUM")</f>
        <v>ACUM</v>
      </c>
      <c r="G77" s="14" t="str">
        <f aca="false">IFERROR(__xludf.dummyfunction("""COMPUTED_VALUE"""),"STEAMENERGY")</f>
        <v>STEAMENERGY</v>
      </c>
      <c r="H77" s="14"/>
      <c r="I77" s="14" t="e">
        <f aca="false">ifs(F77="INST","INSTANTANEOUS",F77="ACUM","ACUMULATED")</f>
        <v>#NAME?</v>
      </c>
    </row>
    <row r="78" customFormat="false" ht="15.75" hidden="false" customHeight="false" outlineLevel="0" collapsed="false">
      <c r="A78" s="14" t="str">
        <f aca="false">IFERROR(__xludf.dummyfunction("""COMPUTED_VALUE"""),"Energy")</f>
        <v>Energy</v>
      </c>
      <c r="B78" s="14" t="str">
        <f aca="false">IFERROR(__xludf.dummyfunction("""COMPUTED_VALUE""")," Steam")</f>
        <v> Steam</v>
      </c>
      <c r="C78" s="14" t="n">
        <f aca="false">IFERROR(__xludf.dummyfunction("""COMPUTED_VALUE"""),476)</f>
        <v>476</v>
      </c>
      <c r="D78" s="14" t="str">
        <f aca="false">IFERROR(__xludf.dummyfunction("""COMPUTED_VALUE"""),"Steam Mass")</f>
        <v>Steam Mass</v>
      </c>
      <c r="E78" s="18" t="str">
        <f aca="false">IFERROR(__xludf.dummyfunction("""COMPUTED_VALUE"""),"kg")</f>
        <v>kg</v>
      </c>
      <c r="F78" s="14" t="str">
        <f aca="false">IFERROR(__xludf.dummyfunction("""COMPUTED_VALUE"""),"ACUM")</f>
        <v>ACUM</v>
      </c>
      <c r="G78" s="14" t="str">
        <f aca="false">IFERROR(__xludf.dummyfunction("""COMPUTED_VALUE"""),"STEAMMASS")</f>
        <v>STEAMMASS</v>
      </c>
      <c r="H78" s="14"/>
      <c r="I78" s="14" t="e">
        <f aca="false">ifs(F78="INST","INSTANTANEOUS",F78="ACUM","ACUMULATED")</f>
        <v>#NAME?</v>
      </c>
    </row>
    <row r="79" customFormat="false" ht="15.75" hidden="false" customHeight="false" outlineLevel="0" collapsed="false">
      <c r="A79" s="14" t="str">
        <f aca="false">IFERROR(__xludf.dummyfunction("""COMPUTED_VALUE"""),"Energy")</f>
        <v>Energy</v>
      </c>
      <c r="B79" s="14" t="str">
        <f aca="false">IFERROR(__xludf.dummyfunction("""COMPUTED_VALUE""")," Steam")</f>
        <v> Steam</v>
      </c>
      <c r="C79" s="14" t="n">
        <f aca="false">IFERROR(__xludf.dummyfunction("""COMPUTED_VALUE"""),498)</f>
        <v>498</v>
      </c>
      <c r="D79" s="14" t="str">
        <f aca="false">IFERROR(__xludf.dummyfunction("""COMPUTED_VALUE"""),"Steam Energy Forecast")</f>
        <v>Steam Energy Forecast</v>
      </c>
      <c r="E79" s="18" t="str">
        <f aca="false">IFERROR(__xludf.dummyfunction("""COMPUTED_VALUE"""),"kWh")</f>
        <v>kWh</v>
      </c>
      <c r="F79" s="14" t="str">
        <f aca="false">IFERROR(__xludf.dummyfunction("""COMPUTED_VALUE"""),"ACUM")</f>
        <v>ACUM</v>
      </c>
      <c r="G79" s="14" t="str">
        <f aca="false">IFERROR(__xludf.dummyfunction("""COMPUTED_VALUE"""),"STEAMENERGY_FCST")</f>
        <v>STEAMENERGY_FCST</v>
      </c>
      <c r="H79" s="14"/>
      <c r="I79" s="14" t="e">
        <f aca="false">ifs(F79="INST","INSTANTANEOUS",F79="ACUM","ACUMULATED")</f>
        <v>#NAME?</v>
      </c>
    </row>
    <row r="80" customFormat="false" ht="15.75" hidden="false" customHeight="false" outlineLevel="0" collapsed="false">
      <c r="A80" s="14" t="str">
        <f aca="false">IFERROR(__xludf.dummyfunction("""COMPUTED_VALUE"""),"Energy")</f>
        <v>Energy</v>
      </c>
      <c r="B80" s="14" t="str">
        <f aca="false">IFERROR(__xludf.dummyfunction("""COMPUTED_VALUE""")," Thermal")</f>
        <v> Thermal</v>
      </c>
      <c r="C80" s="14" t="n">
        <f aca="false">IFERROR(__xludf.dummyfunction("""COMPUTED_VALUE"""),801)</f>
        <v>801</v>
      </c>
      <c r="D80" s="14" t="str">
        <f aca="false">IFERROR(__xludf.dummyfunction("""COMPUTED_VALUE"""),"Thermal heating power")</f>
        <v>Thermal heating power</v>
      </c>
      <c r="E80" s="18" t="str">
        <f aca="false">IFERROR(__xludf.dummyfunction("""COMPUTED_VALUE"""),"kW")</f>
        <v>kW</v>
      </c>
      <c r="F80" s="14" t="str">
        <f aca="false">IFERROR(__xludf.dummyfunction("""COMPUTED_VALUE"""),"INST")</f>
        <v>INST</v>
      </c>
      <c r="G80" s="14" t="str">
        <f aca="false">IFERROR(__xludf.dummyfunction("""COMPUTED_VALUE"""),"THERMPOWER")</f>
        <v>THERMPOWER</v>
      </c>
      <c r="H80" s="14"/>
      <c r="I80" s="14" t="e">
        <f aca="false">ifs(F80="INST","INSTANTANEOUS",F80="ACUM","ACUMULATED")</f>
        <v>#NAME?</v>
      </c>
    </row>
    <row r="81" customFormat="false" ht="15.75" hidden="false" customHeight="false" outlineLevel="0" collapsed="false">
      <c r="A81" s="14" t="str">
        <f aca="false">IFERROR(__xludf.dummyfunction("""COMPUTED_VALUE"""),"Energy")</f>
        <v>Energy</v>
      </c>
      <c r="B81" s="14" t="str">
        <f aca="false">IFERROR(__xludf.dummyfunction("""COMPUTED_VALUE""")," Thermal")</f>
        <v> Thermal</v>
      </c>
      <c r="C81" s="14" t="n">
        <f aca="false">IFERROR(__xludf.dummyfunction("""COMPUTED_VALUE"""),802)</f>
        <v>802</v>
      </c>
      <c r="D81" s="14" t="str">
        <f aca="false">IFERROR(__xludf.dummyfunction("""COMPUTED_VALUE"""),"Thermal heating energy")</f>
        <v>Thermal heating energy</v>
      </c>
      <c r="E81" s="18" t="str">
        <f aca="false">IFERROR(__xludf.dummyfunction("""COMPUTED_VALUE"""),"kWh")</f>
        <v>kWh</v>
      </c>
      <c r="F81" s="14" t="str">
        <f aca="false">IFERROR(__xludf.dummyfunction("""COMPUTED_VALUE"""),"ACUM")</f>
        <v>ACUM</v>
      </c>
      <c r="G81" s="14" t="str">
        <f aca="false">IFERROR(__xludf.dummyfunction("""COMPUTED_VALUE"""),"THERMENERGY")</f>
        <v>THERMENERGY</v>
      </c>
      <c r="H81" s="14" t="str">
        <f aca="false">IFERROR(__xludf.dummyfunction("""COMPUTED_VALUE"""),"Thermal Heating")</f>
        <v>Thermal Heating</v>
      </c>
      <c r="I81" s="14" t="e">
        <f aca="false">ifs(F81="INST","INSTANTANEOUS",F81="ACUM","ACUMULATED")</f>
        <v>#NAME?</v>
      </c>
    </row>
    <row r="82" customFormat="false" ht="15.75" hidden="false" customHeight="false" outlineLevel="0" collapsed="false">
      <c r="A82" s="14" t="str">
        <f aca="false">IFERROR(__xludf.dummyfunction("""COMPUTED_VALUE"""),"Energy")</f>
        <v>Energy</v>
      </c>
      <c r="B82" s="14" t="str">
        <f aca="false">IFERROR(__xludf.dummyfunction("""COMPUTED_VALUE""")," Thermal")</f>
        <v> Thermal</v>
      </c>
      <c r="C82" s="14" t="n">
        <f aca="false">IFERROR(__xludf.dummyfunction("""COMPUTED_VALUE"""),810)</f>
        <v>810</v>
      </c>
      <c r="D82" s="14" t="str">
        <f aca="false">IFERROR(__xludf.dummyfunction("""COMPUTED_VALUE"""),"Thermal cooling energy")</f>
        <v>Thermal cooling energy</v>
      </c>
      <c r="E82" s="18" t="str">
        <f aca="false">IFERROR(__xludf.dummyfunction("""COMPUTED_VALUE"""),"kWh")</f>
        <v>kWh</v>
      </c>
      <c r="F82" s="14" t="str">
        <f aca="false">IFERROR(__xludf.dummyfunction("""COMPUTED_VALUE"""),"ACUM")</f>
        <v>ACUM</v>
      </c>
      <c r="G82" s="14" t="str">
        <f aca="false">IFERROR(__xludf.dummyfunction("""COMPUTED_VALUE"""),"TENERGYC")</f>
        <v>TENERGYC</v>
      </c>
      <c r="H82" s="14" t="str">
        <f aca="false">IFERROR(__xludf.dummyfunction("""COMPUTED_VALUE"""),"Thermal Cooling")</f>
        <v>Thermal Cooling</v>
      </c>
      <c r="I82" s="14" t="e">
        <f aca="false">ifs(F82="INST","INSTANTANEOUS",F82="ACUM","ACUMULATED")</f>
        <v>#NAME?</v>
      </c>
    </row>
    <row r="83" customFormat="false" ht="15.75" hidden="false" customHeight="false" outlineLevel="0" collapsed="false">
      <c r="A83" s="14" t="str">
        <f aca="false">IFERROR(__xludf.dummyfunction("""COMPUTED_VALUE"""),"Energy")</f>
        <v>Energy</v>
      </c>
      <c r="B83" s="14" t="str">
        <f aca="false">IFERROR(__xludf.dummyfunction("""COMPUTED_VALUE""")," Thermal")</f>
        <v> Thermal</v>
      </c>
      <c r="C83" s="14" t="n">
        <f aca="false">IFERROR(__xludf.dummyfunction("""COMPUTED_VALUE"""),811)</f>
        <v>811</v>
      </c>
      <c r="D83" s="14" t="str">
        <f aca="false">IFERROR(__xludf.dummyfunction("""COMPUTED_VALUE"""),"Thermal cooling power")</f>
        <v>Thermal cooling power</v>
      </c>
      <c r="E83" s="18" t="str">
        <f aca="false">IFERROR(__xludf.dummyfunction("""COMPUTED_VALUE"""),"kW")</f>
        <v>kW</v>
      </c>
      <c r="F83" s="14" t="str">
        <f aca="false">IFERROR(__xludf.dummyfunction("""COMPUTED_VALUE"""),"INST")</f>
        <v>INST</v>
      </c>
      <c r="G83" s="14" t="str">
        <f aca="false">IFERROR(__xludf.dummyfunction("""COMPUTED_VALUE"""),"TPOWERC")</f>
        <v>TPOWERC</v>
      </c>
      <c r="H83" s="14"/>
      <c r="I83" s="14" t="e">
        <f aca="false">ifs(F83="INST","INSTANTANEOUS",F83="ACUM","ACUMULATED")</f>
        <v>#NAME?</v>
      </c>
    </row>
    <row r="84" customFormat="false" ht="15.75" hidden="false" customHeight="false" outlineLevel="0" collapsed="false">
      <c r="A84" s="14" t="str">
        <f aca="false">IFERROR(__xludf.dummyfunction("""COMPUTED_VALUE"""),"Energy")</f>
        <v>Energy</v>
      </c>
      <c r="B84" s="14" t="str">
        <f aca="false">IFERROR(__xludf.dummyfunction("""COMPUTED_VALUE""")," Thermal")</f>
        <v> Thermal</v>
      </c>
      <c r="C84" s="14" t="n">
        <f aca="false">IFERROR(__xludf.dummyfunction("""COMPUTED_VALUE"""),882)</f>
        <v>882</v>
      </c>
      <c r="D84" s="14" t="str">
        <f aca="false">IFERROR(__xludf.dummyfunction("""COMPUTED_VALUE"""),"Thermal heating energy forecast")</f>
        <v>Thermal heating energy forecast</v>
      </c>
      <c r="E84" s="18" t="str">
        <f aca="false">IFERROR(__xludf.dummyfunction("""COMPUTED_VALUE"""),"kWh")</f>
        <v>kWh</v>
      </c>
      <c r="F84" s="14" t="str">
        <f aca="false">IFERROR(__xludf.dummyfunction("""COMPUTED_VALUE"""),"ACUM")</f>
        <v>ACUM</v>
      </c>
      <c r="G84" s="14" t="str">
        <f aca="false">IFERROR(__xludf.dummyfunction("""COMPUTED_VALUE"""),"THERMENERGY_FCST")</f>
        <v>THERMENERGY_FCST</v>
      </c>
      <c r="H84" s="14"/>
      <c r="I84" s="14" t="e">
        <f aca="false">ifs(F84="INST","INSTANTANEOUS",F84="ACUM","ACUMULATED")</f>
        <v>#NAME?</v>
      </c>
    </row>
    <row r="85" customFormat="false" ht="15.75" hidden="false" customHeight="false" outlineLevel="0" collapsed="false">
      <c r="A85" s="14" t="str">
        <f aca="false">IFERROR(__xludf.dummyfunction("""COMPUTED_VALUE"""),"Energy")</f>
        <v>Energy</v>
      </c>
      <c r="B85" s="14" t="str">
        <f aca="false">IFERROR(__xludf.dummyfunction("""COMPUTED_VALUE""")," Generic")</f>
        <v> Generic</v>
      </c>
      <c r="C85" s="14" t="n">
        <f aca="false">IFERROR(__xludf.dummyfunction("""COMPUTED_VALUE"""),504)</f>
        <v>504</v>
      </c>
      <c r="D85" s="14" t="str">
        <f aca="false">IFERROR(__xludf.dummyfunction("""COMPUTED_VALUE"""),"Generic Volume")</f>
        <v>Generic Volume</v>
      </c>
      <c r="E85" s="18" t="str">
        <f aca="false">IFERROR(__xludf.dummyfunction("""COMPUTED_VALUE"""),"m3")</f>
        <v>m3</v>
      </c>
      <c r="F85" s="14" t="str">
        <f aca="false">IFERROR(__xludf.dummyfunction("""COMPUTED_VALUE"""),"ACUM")</f>
        <v>ACUM</v>
      </c>
      <c r="G85" s="14" t="str">
        <f aca="false">IFERROR(__xludf.dummyfunction("""COMPUTED_VALUE"""),"GENERICVOLUME")</f>
        <v>GENERICVOLUME</v>
      </c>
      <c r="H85" s="14"/>
      <c r="I85" s="14" t="e">
        <f aca="false">ifs(F85="INST","INSTANTANEOUS",F85="ACUM","ACUMULATED")</f>
        <v>#NAME?</v>
      </c>
    </row>
    <row r="86" customFormat="false" ht="15.75" hidden="false" customHeight="false" outlineLevel="0" collapsed="false">
      <c r="A86" s="14" t="str">
        <f aca="false">IFERROR(__xludf.dummyfunction("""COMPUTED_VALUE"""),"Energy")</f>
        <v>Energy</v>
      </c>
      <c r="B86" s="14" t="str">
        <f aca="false">IFERROR(__xludf.dummyfunction("""COMPUTED_VALUE""")," Generic")</f>
        <v> Generic</v>
      </c>
      <c r="C86" s="14" t="n">
        <f aca="false">IFERROR(__xludf.dummyfunction("""COMPUTED_VALUE"""),505)</f>
        <v>505</v>
      </c>
      <c r="D86" s="14" t="str">
        <f aca="false">IFERROR(__xludf.dummyfunction("""COMPUTED_VALUE"""),"Generic Energy")</f>
        <v>Generic Energy</v>
      </c>
      <c r="E86" s="18" t="str">
        <f aca="false">IFERROR(__xludf.dummyfunction("""COMPUTED_VALUE"""),"kWh")</f>
        <v>kWh</v>
      </c>
      <c r="F86" s="14" t="str">
        <f aca="false">IFERROR(__xludf.dummyfunction("""COMPUTED_VALUE"""),"ACUM")</f>
        <v>ACUM</v>
      </c>
      <c r="G86" s="14" t="str">
        <f aca="false">IFERROR(__xludf.dummyfunction("""COMPUTED_VALUE"""),"GENERICENERGY")</f>
        <v>GENERICENERGY</v>
      </c>
      <c r="H86" s="14"/>
      <c r="I86" s="14" t="e">
        <f aca="false">ifs(F86="INST","INSTANTANEOUS",F86="ACUM","ACUMULATED")</f>
        <v>#NAME?</v>
      </c>
    </row>
    <row r="87" customFormat="false" ht="15.75" hidden="false" customHeight="false" outlineLevel="0" collapsed="false">
      <c r="A87" s="14" t="str">
        <f aca="false">IFERROR(__xludf.dummyfunction("""COMPUTED_VALUE"""),"Energy")</f>
        <v>Energy</v>
      </c>
      <c r="B87" s="14" t="str">
        <f aca="false">IFERROR(__xludf.dummyfunction("""COMPUTED_VALUE""")," Generic")</f>
        <v> Generic</v>
      </c>
      <c r="C87" s="14" t="n">
        <f aca="false">IFERROR(__xludf.dummyfunction("""COMPUTED_VALUE"""),506)</f>
        <v>506</v>
      </c>
      <c r="D87" s="14" t="str">
        <f aca="false">IFERROR(__xludf.dummyfunction("""COMPUTED_VALUE"""),"Generic Power")</f>
        <v>Generic Power</v>
      </c>
      <c r="E87" s="18" t="str">
        <f aca="false">IFERROR(__xludf.dummyfunction("""COMPUTED_VALUE"""),"W")</f>
        <v>W</v>
      </c>
      <c r="F87" s="14" t="str">
        <f aca="false">IFERROR(__xludf.dummyfunction("""COMPUTED_VALUE"""),"INST")</f>
        <v>INST</v>
      </c>
      <c r="G87" s="14" t="str">
        <f aca="false">IFERROR(__xludf.dummyfunction("""COMPUTED_VALUE"""),"GENERICPOWER")</f>
        <v>GENERICPOWER</v>
      </c>
      <c r="H87" s="14"/>
      <c r="I87" s="14" t="e">
        <f aca="false">ifs(F87="INST","INSTANTANEOUS",F87="ACUM","ACUMULATED")</f>
        <v>#NAME?</v>
      </c>
    </row>
    <row r="88" customFormat="false" ht="15.75" hidden="false" customHeight="false" outlineLevel="0" collapsed="false">
      <c r="A88" s="14" t="str">
        <f aca="false">IFERROR(__xludf.dummyfunction("""COMPUTED_VALUE"""),"Energy")</f>
        <v>Energy</v>
      </c>
      <c r="B88" s="14" t="str">
        <f aca="false">IFERROR(__xludf.dummyfunction("""COMPUTED_VALUE""")," Generic")</f>
        <v> Generic</v>
      </c>
      <c r="C88" s="14" t="n">
        <f aca="false">IFERROR(__xludf.dummyfunction("""COMPUTED_VALUE"""),507)</f>
        <v>507</v>
      </c>
      <c r="D88" s="14" t="str">
        <f aca="false">IFERROR(__xludf.dummyfunction("""COMPUTED_VALUE"""),"Burning oil mass")</f>
        <v>Burning oil mass</v>
      </c>
      <c r="E88" s="18" t="str">
        <f aca="false">IFERROR(__xludf.dummyfunction("""COMPUTED_VALUE"""),"kg")</f>
        <v>kg</v>
      </c>
      <c r="F88" s="14" t="str">
        <f aca="false">IFERROR(__xludf.dummyfunction("""COMPUTED_VALUE"""),"ACUM")</f>
        <v>ACUM</v>
      </c>
      <c r="G88" s="14" t="str">
        <f aca="false">IFERROR(__xludf.dummyfunction("""COMPUTED_VALUE"""),"BURNOIL_MASS")</f>
        <v>BURNOIL_MASS</v>
      </c>
      <c r="H88" s="14"/>
      <c r="I88" s="14" t="e">
        <f aca="false">ifs(F88="INST","INSTANTANEOUS",F88="ACUM","ACUMULATED")</f>
        <v>#NAME?</v>
      </c>
    </row>
    <row r="89" customFormat="false" ht="15.75" hidden="false" customHeight="false" outlineLevel="0" collapsed="false">
      <c r="A89" s="14" t="str">
        <f aca="false">IFERROR(__xludf.dummyfunction("""COMPUTED_VALUE"""),"Energy")</f>
        <v>Energy</v>
      </c>
      <c r="B89" s="14" t="str">
        <f aca="false">IFERROR(__xludf.dummyfunction("""COMPUTED_VALUE""")," Generic")</f>
        <v> Generic</v>
      </c>
      <c r="C89" s="14" t="n">
        <f aca="false">IFERROR(__xludf.dummyfunction("""COMPUTED_VALUE"""),559)</f>
        <v>559</v>
      </c>
      <c r="D89" s="14" t="str">
        <f aca="false">IFERROR(__xludf.dummyfunction("""COMPUTED_VALUE"""),"Ton of oil equivalent (TOE)")</f>
        <v>Ton of oil equivalent (TOE)</v>
      </c>
      <c r="E89" s="18" t="str">
        <f aca="false">IFERROR(__xludf.dummyfunction("""COMPUTED_VALUE"""),"toe")</f>
        <v>toe</v>
      </c>
      <c r="F89" s="14" t="str">
        <f aca="false">IFERROR(__xludf.dummyfunction("""COMPUTED_VALUE"""),"ACUM")</f>
        <v>ACUM</v>
      </c>
      <c r="G89" s="14" t="str">
        <f aca="false">IFERROR(__xludf.dummyfunction("""COMPUTED_VALUE"""),"TOE")</f>
        <v>TOE</v>
      </c>
      <c r="H89" s="14"/>
      <c r="I89" s="14" t="e">
        <f aca="false">ifs(F89="INST","INSTANTANEOUS",F89="ACUM","ACUMULATED")</f>
        <v>#NAME?</v>
      </c>
    </row>
    <row r="90" customFormat="false" ht="15.75" hidden="false" customHeight="false" outlineLevel="0" collapsed="false">
      <c r="A90" s="14" t="str">
        <f aca="false">IFERROR(__xludf.dummyfunction("""COMPUTED_VALUE"""),"Environmental &amp; Indoor")</f>
        <v>Environmental &amp; Indoor</v>
      </c>
      <c r="B90" s="14" t="str">
        <f aca="false">IFERROR(__xludf.dummyfunction("""COMPUTED_VALUE"""),"Generic")</f>
        <v>Generic</v>
      </c>
      <c r="C90" s="14" t="n">
        <f aca="false">IFERROR(__xludf.dummyfunction("""COMPUTED_VALUE"""),301)</f>
        <v>301</v>
      </c>
      <c r="D90" s="14" t="str">
        <f aca="false">IFERROR(__xludf.dummyfunction("""COMPUTED_VALUE"""),"Temperature")</f>
        <v>Temperature</v>
      </c>
      <c r="E90" s="18" t="str">
        <f aca="false">IFERROR(__xludf.dummyfunction("""COMPUTED_VALUE"""),"℃")</f>
        <v>℃</v>
      </c>
      <c r="F90" s="14" t="str">
        <f aca="false">IFERROR(__xludf.dummyfunction("""COMPUTED_VALUE"""),"INST")</f>
        <v>INST</v>
      </c>
      <c r="G90" s="14" t="str">
        <f aca="false">IFERROR(__xludf.dummyfunction("""COMPUTED_VALUE"""),"TEMP")</f>
        <v>TEMP</v>
      </c>
      <c r="H90" s="14" t="str">
        <f aca="false">IFERROR(__xludf.dummyfunction("""COMPUTED_VALUE"""),"Indoor temp / Outdoor temp")</f>
        <v>Indoor temp / Outdoor temp</v>
      </c>
      <c r="I90" s="14" t="e">
        <f aca="false">ifs(F90="INST","INSTANTANEOUS",F90="ACUM","ACUMULATED")</f>
        <v>#NAME?</v>
      </c>
    </row>
    <row r="91" customFormat="false" ht="15.75" hidden="false" customHeight="false" outlineLevel="0" collapsed="false">
      <c r="A91" s="14" t="str">
        <f aca="false">IFERROR(__xludf.dummyfunction("""COMPUTED_VALUE"""),"Environmental &amp; Indoor")</f>
        <v>Environmental &amp; Indoor</v>
      </c>
      <c r="B91" s="14" t="str">
        <f aca="false">IFERROR(__xludf.dummyfunction("""COMPUTED_VALUE"""),"Generic")</f>
        <v>Generic</v>
      </c>
      <c r="C91" s="14" t="n">
        <f aca="false">IFERROR(__xludf.dummyfunction("""COMPUTED_VALUE"""),302)</f>
        <v>302</v>
      </c>
      <c r="D91" s="14" t="str">
        <f aca="false">IFERROR(__xludf.dummyfunction("""COMPUTED_VALUE"""),"Humidity")</f>
        <v>Humidity</v>
      </c>
      <c r="E91" s="18" t="str">
        <f aca="false">IFERROR(__xludf.dummyfunction("""COMPUTED_VALUE"""),"%")</f>
        <v>%</v>
      </c>
      <c r="F91" s="14" t="str">
        <f aca="false">IFERROR(__xludf.dummyfunction("""COMPUTED_VALUE"""),"INST")</f>
        <v>INST</v>
      </c>
      <c r="G91" s="14" t="str">
        <f aca="false">IFERROR(__xludf.dummyfunction("""COMPUTED_VALUE"""),"HUMID")</f>
        <v>HUMID</v>
      </c>
      <c r="H91" s="14" t="str">
        <f aca="false">IFERROR(__xludf.dummyfunction("""COMPUTED_VALUE"""),"Indoor hmdty / Outdoor hmdty")</f>
        <v>Indoor hmdty / Outdoor hmdty</v>
      </c>
      <c r="I91" s="14" t="e">
        <f aca="false">ifs(F91="INST","INSTANTANEOUS",F91="ACUM","ACUMULATED")</f>
        <v>#NAME?</v>
      </c>
    </row>
    <row r="92" customFormat="false" ht="15.75" hidden="false" customHeight="false" outlineLevel="0" collapsed="false">
      <c r="A92" s="14" t="str">
        <f aca="false">IFERROR(__xludf.dummyfunction("""COMPUTED_VALUE"""),"Environmental &amp; Indoor")</f>
        <v>Environmental &amp; Indoor</v>
      </c>
      <c r="B92" s="14" t="str">
        <f aca="false">IFERROR(__xludf.dummyfunction("""COMPUTED_VALUE"""),"Generic")</f>
        <v>Generic</v>
      </c>
      <c r="C92" s="14" t="n">
        <f aca="false">IFERROR(__xludf.dummyfunction("""COMPUTED_VALUE"""),303)</f>
        <v>303</v>
      </c>
      <c r="D92" s="14" t="str">
        <f aca="false">IFERROR(__xludf.dummyfunction("""COMPUTED_VALUE"""),"Light")</f>
        <v>Light</v>
      </c>
      <c r="E92" s="18" t="str">
        <f aca="false">IFERROR(__xludf.dummyfunction("""COMPUTED_VALUE"""),"LUX")</f>
        <v>LUX</v>
      </c>
      <c r="F92" s="14" t="str">
        <f aca="false">IFERROR(__xludf.dummyfunction("""COMPUTED_VALUE"""),"INST")</f>
        <v>INST</v>
      </c>
      <c r="G92" s="14" t="str">
        <f aca="false">IFERROR(__xludf.dummyfunction("""COMPUTED_VALUE"""),"LIGHT")</f>
        <v>LIGHT</v>
      </c>
      <c r="H92" s="14"/>
      <c r="I92" s="14" t="e">
        <f aca="false">ifs(F92="INST","INSTANTANEOUS",F92="ACUM","ACUMULATED")</f>
        <v>#NAME?</v>
      </c>
    </row>
    <row r="93" customFormat="false" ht="15.75" hidden="false" customHeight="false" outlineLevel="0" collapsed="false">
      <c r="A93" s="14" t="str">
        <f aca="false">IFERROR(__xludf.dummyfunction("""COMPUTED_VALUE"""),"Environmental &amp; Indoor")</f>
        <v>Environmental &amp; Indoor</v>
      </c>
      <c r="B93" s="14" t="str">
        <f aca="false">IFERROR(__xludf.dummyfunction("""COMPUTED_VALUE"""),"Generic")</f>
        <v>Generic</v>
      </c>
      <c r="C93" s="14" t="n">
        <f aca="false">IFERROR(__xludf.dummyfunction("""COMPUTED_VALUE"""),308)</f>
        <v>308</v>
      </c>
      <c r="D93" s="14" t="str">
        <f aca="false">IFERROR(__xludf.dummyfunction("""COMPUTED_VALUE"""),"Sound intensity")</f>
        <v>Sound intensity</v>
      </c>
      <c r="E93" s="18" t="str">
        <f aca="false">IFERROR(__xludf.dummyfunction("""COMPUTED_VALUE"""),"dB")</f>
        <v>dB</v>
      </c>
      <c r="F93" s="14" t="str">
        <f aca="false">IFERROR(__xludf.dummyfunction("""COMPUTED_VALUE"""),"INST")</f>
        <v>INST</v>
      </c>
      <c r="G93" s="14" t="str">
        <f aca="false">IFERROR(__xludf.dummyfunction("""COMPUTED_VALUE"""),"SOUND")</f>
        <v>SOUND</v>
      </c>
      <c r="H93" s="14"/>
      <c r="I93" s="14" t="e">
        <f aca="false">ifs(F93="INST","INSTANTANEOUS",F93="ACUM","ACUMULATED")</f>
        <v>#NAME?</v>
      </c>
    </row>
    <row r="94" customFormat="false" ht="15.75" hidden="false" customHeight="false" outlineLevel="0" collapsed="false">
      <c r="A94" s="14" t="str">
        <f aca="false">IFERROR(__xludf.dummyfunction("""COMPUTED_VALUE"""),"Environmental &amp; Indoor")</f>
        <v>Environmental &amp; Indoor</v>
      </c>
      <c r="B94" s="14" t="str">
        <f aca="false">IFERROR(__xludf.dummyfunction("""COMPUTED_VALUE"""),"Generic")</f>
        <v>Generic</v>
      </c>
      <c r="C94" s="14" t="n">
        <f aca="false">IFERROR(__xludf.dummyfunction("""COMPUTED_VALUE"""),309)</f>
        <v>309</v>
      </c>
      <c r="D94" s="14" t="str">
        <f aca="false">IFERROR(__xludf.dummyfunction("""COMPUTED_VALUE"""),"Soil Humidity")</f>
        <v>Soil Humidity</v>
      </c>
      <c r="E94" s="18" t="str">
        <f aca="false">IFERROR(__xludf.dummyfunction("""COMPUTED_VALUE"""),"%")</f>
        <v>%</v>
      </c>
      <c r="F94" s="14" t="str">
        <f aca="false">IFERROR(__xludf.dummyfunction("""COMPUTED_VALUE"""),"INST")</f>
        <v>INST</v>
      </c>
      <c r="G94" s="14" t="str">
        <f aca="false">IFERROR(__xludf.dummyfunction("""COMPUTED_VALUE"""),"SOILHUM")</f>
        <v>SOILHUM</v>
      </c>
      <c r="H94" s="14"/>
      <c r="I94" s="14" t="e">
        <f aca="false">ifs(F94="INST","INSTANTANEOUS",F94="ACUM","ACUMULATED")</f>
        <v>#NAME?</v>
      </c>
    </row>
    <row r="95" customFormat="false" ht="15.75" hidden="false" customHeight="false" outlineLevel="0" collapsed="false">
      <c r="A95" s="14" t="str">
        <f aca="false">IFERROR(__xludf.dummyfunction("""COMPUTED_VALUE"""),"Environmental &amp; Indoor")</f>
        <v>Environmental &amp; Indoor</v>
      </c>
      <c r="B95" s="14" t="str">
        <f aca="false">IFERROR(__xludf.dummyfunction("""COMPUTED_VALUE"""),"Generic")</f>
        <v>Generic</v>
      </c>
      <c r="C95" s="14" t="n">
        <f aca="false">IFERROR(__xludf.dummyfunction("""COMPUTED_VALUE"""),312)</f>
        <v>312</v>
      </c>
      <c r="D95" s="14" t="str">
        <f aca="false">IFERROR(__xludf.dummyfunction("""COMPUTED_VALUE"""),"Dew Point")</f>
        <v>Dew Point</v>
      </c>
      <c r="E95" s="14"/>
      <c r="F95" s="14" t="str">
        <f aca="false">IFERROR(__xludf.dummyfunction("""COMPUTED_VALUE"""),"INST")</f>
        <v>INST</v>
      </c>
      <c r="G95" s="14" t="str">
        <f aca="false">IFERROR(__xludf.dummyfunction("""COMPUTED_VALUE"""),"DEWPOINT")</f>
        <v>DEWPOINT</v>
      </c>
      <c r="H95" s="14"/>
      <c r="I95" s="14" t="e">
        <f aca="false">ifs(F95="INST","INSTANTANEOUS",F95="ACUM","ACUMULATED")</f>
        <v>#NAME?</v>
      </c>
    </row>
    <row r="96" customFormat="false" ht="15.75" hidden="false" customHeight="false" outlineLevel="0" collapsed="false">
      <c r="A96" s="14" t="str">
        <f aca="false">IFERROR(__xludf.dummyfunction("""COMPUTED_VALUE"""),"Environmental &amp; Indoor")</f>
        <v>Environmental &amp; Indoor</v>
      </c>
      <c r="B96" s="14" t="str">
        <f aca="false">IFERROR(__xludf.dummyfunction("""COMPUTED_VALUE"""),"Generic")</f>
        <v>Generic</v>
      </c>
      <c r="C96" s="14" t="n">
        <f aca="false">IFERROR(__xludf.dummyfunction("""COMPUTED_VALUE"""),381)</f>
        <v>381</v>
      </c>
      <c r="D96" s="14" t="str">
        <f aca="false">IFERROR(__xludf.dummyfunction("""COMPUTED_VALUE"""),"Temperature Forecast")</f>
        <v>Temperature Forecast</v>
      </c>
      <c r="E96" s="18" t="str">
        <f aca="false">IFERROR(__xludf.dummyfunction("""COMPUTED_VALUE"""),"℃")</f>
        <v>℃</v>
      </c>
      <c r="F96" s="14" t="str">
        <f aca="false">IFERROR(__xludf.dummyfunction("""COMPUTED_VALUE"""),"INST")</f>
        <v>INST</v>
      </c>
      <c r="G96" s="14" t="str">
        <f aca="false">IFERROR(__xludf.dummyfunction("""COMPUTED_VALUE"""),"TEMP_FCST")</f>
        <v>TEMP_FCST</v>
      </c>
      <c r="H96" s="14"/>
      <c r="I96" s="14" t="e">
        <f aca="false">ifs(F96="INST","INSTANTANEOUS",F96="ACUM","ACUMULATED")</f>
        <v>#NAME?</v>
      </c>
    </row>
    <row r="97" customFormat="false" ht="15.75" hidden="false" customHeight="false" outlineLevel="0" collapsed="false">
      <c r="A97" s="14" t="str">
        <f aca="false">IFERROR(__xludf.dummyfunction("""COMPUTED_VALUE"""),"Environmental &amp; Indoor")</f>
        <v>Environmental &amp; Indoor</v>
      </c>
      <c r="B97" s="14" t="str">
        <f aca="false">IFERROR(__xludf.dummyfunction("""COMPUTED_VALUE"""),"Generic")</f>
        <v>Generic</v>
      </c>
      <c r="C97" s="14" t="n">
        <f aca="false">IFERROR(__xludf.dummyfunction("""COMPUTED_VALUE"""),382)</f>
        <v>382</v>
      </c>
      <c r="D97" s="14" t="str">
        <f aca="false">IFERROR(__xludf.dummyfunction("""COMPUTED_VALUE"""),"Humidity Forecast")</f>
        <v>Humidity Forecast</v>
      </c>
      <c r="E97" s="18" t="str">
        <f aca="false">IFERROR(__xludf.dummyfunction("""COMPUTED_VALUE"""),"%")</f>
        <v>%</v>
      </c>
      <c r="F97" s="14" t="str">
        <f aca="false">IFERROR(__xludf.dummyfunction("""COMPUTED_VALUE"""),"INST")</f>
        <v>INST</v>
      </c>
      <c r="G97" s="14" t="str">
        <f aca="false">IFERROR(__xludf.dummyfunction("""COMPUTED_VALUE"""),"HUMID_FCST")</f>
        <v>HUMID_FCST</v>
      </c>
      <c r="H97" s="14"/>
      <c r="I97" s="14" t="e">
        <f aca="false">ifs(F97="INST","INSTANTANEOUS",F97="ACUM","ACUMULATED")</f>
        <v>#NAME?</v>
      </c>
    </row>
    <row r="98" customFormat="false" ht="15.75" hidden="false" customHeight="false" outlineLevel="0" collapsed="false">
      <c r="A98" s="14" t="str">
        <f aca="false">IFERROR(__xludf.dummyfunction("""COMPUTED_VALUE"""),"Environmental &amp; Indoor")</f>
        <v>Environmental &amp; Indoor</v>
      </c>
      <c r="B98" s="14" t="str">
        <f aca="false">IFERROR(__xludf.dummyfunction("""COMPUTED_VALUE"""),"Metereologic")</f>
        <v>Metereologic</v>
      </c>
      <c r="C98" s="14" t="n">
        <f aca="false">IFERROR(__xludf.dummyfunction("""COMPUTED_VALUE"""),180)</f>
        <v>180</v>
      </c>
      <c r="D98" s="14" t="str">
        <f aca="false">IFERROR(__xludf.dummyfunction("""COMPUTED_VALUE"""),"Cooling Degree Days")</f>
        <v>Cooling Degree Days</v>
      </c>
      <c r="E98" s="18" t="str">
        <f aca="false">IFERROR(__xludf.dummyfunction("""COMPUTED_VALUE"""),"CDD")</f>
        <v>CDD</v>
      </c>
      <c r="F98" s="14" t="str">
        <f aca="false">IFERROR(__xludf.dummyfunction("""COMPUTED_VALUE"""),"ACUM")</f>
        <v>ACUM</v>
      </c>
      <c r="G98" s="14" t="str">
        <f aca="false">IFERROR(__xludf.dummyfunction("""COMPUTED_VALUE"""),"CDD")</f>
        <v>CDD</v>
      </c>
      <c r="H98" s="14"/>
      <c r="I98" s="14" t="e">
        <f aca="false">ifs(F98="INST","INSTANTANEOUS",F98="ACUM","ACUMULATED")</f>
        <v>#NAME?</v>
      </c>
    </row>
    <row r="99" customFormat="false" ht="15.75" hidden="false" customHeight="false" outlineLevel="0" collapsed="false">
      <c r="A99" s="14" t="str">
        <f aca="false">IFERROR(__xludf.dummyfunction("""COMPUTED_VALUE"""),"Environmental &amp; Indoor")</f>
        <v>Environmental &amp; Indoor</v>
      </c>
      <c r="B99" s="14" t="str">
        <f aca="false">IFERROR(__xludf.dummyfunction("""COMPUTED_VALUE"""),"Metereologic")</f>
        <v>Metereologic</v>
      </c>
      <c r="C99" s="14" t="n">
        <f aca="false">IFERROR(__xludf.dummyfunction("""COMPUTED_VALUE"""),181)</f>
        <v>181</v>
      </c>
      <c r="D99" s="14" t="str">
        <f aca="false">IFERROR(__xludf.dummyfunction("""COMPUTED_VALUE"""),"Heating Degree Days")</f>
        <v>Heating Degree Days</v>
      </c>
      <c r="E99" s="18" t="str">
        <f aca="false">IFERROR(__xludf.dummyfunction("""COMPUTED_VALUE"""),"HDD")</f>
        <v>HDD</v>
      </c>
      <c r="F99" s="14" t="str">
        <f aca="false">IFERROR(__xludf.dummyfunction("""COMPUTED_VALUE"""),"ACUM")</f>
        <v>ACUM</v>
      </c>
      <c r="G99" s="14" t="str">
        <f aca="false">IFERROR(__xludf.dummyfunction("""COMPUTED_VALUE"""),"HDD")</f>
        <v>HDD</v>
      </c>
      <c r="H99" s="14"/>
      <c r="I99" s="14" t="e">
        <f aca="false">ifs(F99="INST","INSTANTANEOUS",F99="ACUM","ACUMULATED")</f>
        <v>#NAME?</v>
      </c>
    </row>
    <row r="100" customFormat="false" ht="15.75" hidden="false" customHeight="false" outlineLevel="0" collapsed="false">
      <c r="A100" s="14" t="str">
        <f aca="false">IFERROR(__xludf.dummyfunction("""COMPUTED_VALUE"""),"Environmental &amp; Indoor")</f>
        <v>Environmental &amp; Indoor</v>
      </c>
      <c r="B100" s="14" t="str">
        <f aca="false">IFERROR(__xludf.dummyfunction("""COMPUTED_VALUE"""),"Metereologic")</f>
        <v>Metereologic</v>
      </c>
      <c r="C100" s="14" t="n">
        <f aca="false">IFERROR(__xludf.dummyfunction("""COMPUTED_VALUE"""),182)</f>
        <v>182</v>
      </c>
      <c r="D100" s="14" t="str">
        <f aca="false">IFERROR(__xludf.dummyfunction("""COMPUTED_VALUE"""),"Degree Days")</f>
        <v>Degree Days</v>
      </c>
      <c r="E100" s="18" t="str">
        <f aca="false">IFERROR(__xludf.dummyfunction("""COMPUTED_VALUE"""),"DD")</f>
        <v>DD</v>
      </c>
      <c r="F100" s="14" t="str">
        <f aca="false">IFERROR(__xludf.dummyfunction("""COMPUTED_VALUE"""),"ACUM")</f>
        <v>ACUM</v>
      </c>
      <c r="G100" s="14" t="str">
        <f aca="false">IFERROR(__xludf.dummyfunction("""COMPUTED_VALUE"""),"DD")</f>
        <v>DD</v>
      </c>
      <c r="H100" s="14"/>
      <c r="I100" s="14" t="e">
        <f aca="false">ifs(F100="INST","INSTANTANEOUS",F100="ACUM","ACUMULATED")</f>
        <v>#NAME?</v>
      </c>
    </row>
    <row r="101" customFormat="false" ht="15.75" hidden="false" customHeight="false" outlineLevel="0" collapsed="false">
      <c r="A101" s="14" t="str">
        <f aca="false">IFERROR(__xludf.dummyfunction("""COMPUTED_VALUE"""),"Environmental &amp; Indoor")</f>
        <v>Environmental &amp; Indoor</v>
      </c>
      <c r="B101" s="14" t="str">
        <f aca="false">IFERROR(__xludf.dummyfunction("""COMPUTED_VALUE"""),"Metereologic")</f>
        <v>Metereologic</v>
      </c>
      <c r="C101" s="14" t="n">
        <f aca="false">IFERROR(__xludf.dummyfunction("""COMPUTED_VALUE"""),185)</f>
        <v>185</v>
      </c>
      <c r="D101" s="14" t="str">
        <f aca="false">IFERROR(__xludf.dummyfunction("""COMPUTED_VALUE"""),"Cooling degree day Forecast")</f>
        <v>Cooling degree day Forecast</v>
      </c>
      <c r="E101" s="18" t="str">
        <f aca="false">IFERROR(__xludf.dummyfunction("""COMPUTED_VALUE"""),"cdd	")</f>
        <v>cdd	</v>
      </c>
      <c r="F101" s="14" t="str">
        <f aca="false">IFERROR(__xludf.dummyfunction("""COMPUTED_VALUE"""),"ACUM")</f>
        <v>ACUM</v>
      </c>
      <c r="G101" s="14" t="str">
        <f aca="false">IFERROR(__xludf.dummyfunction("""COMPUTED_VALUE"""),"CDD_FCST")</f>
        <v>CDD_FCST</v>
      </c>
      <c r="H101" s="14"/>
      <c r="I101" s="14" t="e">
        <f aca="false">ifs(F101="INST","INSTANTANEOUS",F101="ACUM","ACUMULATED")</f>
        <v>#NAME?</v>
      </c>
    </row>
    <row r="102" customFormat="false" ht="15.75" hidden="false" customHeight="false" outlineLevel="0" collapsed="false">
      <c r="A102" s="14" t="str">
        <f aca="false">IFERROR(__xludf.dummyfunction("""COMPUTED_VALUE"""),"Environmental &amp; Indoor")</f>
        <v>Environmental &amp; Indoor</v>
      </c>
      <c r="B102" s="14" t="str">
        <f aca="false">IFERROR(__xludf.dummyfunction("""COMPUTED_VALUE"""),"Metereologic")</f>
        <v>Metereologic</v>
      </c>
      <c r="C102" s="14" t="n">
        <f aca="false">IFERROR(__xludf.dummyfunction("""COMPUTED_VALUE"""),186)</f>
        <v>186</v>
      </c>
      <c r="D102" s="14" t="str">
        <f aca="false">IFERROR(__xludf.dummyfunction("""COMPUTED_VALUE"""),"Heating degree day Forecast")</f>
        <v>Heating degree day Forecast</v>
      </c>
      <c r="E102" s="18" t="str">
        <f aca="false">IFERROR(__xludf.dummyfunction("""COMPUTED_VALUE"""),"hdd	")</f>
        <v>hdd	</v>
      </c>
      <c r="F102" s="14" t="str">
        <f aca="false">IFERROR(__xludf.dummyfunction("""COMPUTED_VALUE"""),"ACUM")</f>
        <v>ACUM</v>
      </c>
      <c r="G102" s="14" t="str">
        <f aca="false">IFERROR(__xludf.dummyfunction("""COMPUTED_VALUE"""),"HDD_FCST")</f>
        <v>HDD_FCST</v>
      </c>
      <c r="H102" s="14"/>
      <c r="I102" s="14" t="e">
        <f aca="false">ifs(F102="INST","INSTANTANEOUS",F102="ACUM","ACUMULATED")</f>
        <v>#NAME?</v>
      </c>
    </row>
    <row r="103" customFormat="false" ht="15.75" hidden="false" customHeight="false" outlineLevel="0" collapsed="false">
      <c r="A103" s="14" t="str">
        <f aca="false">IFERROR(__xludf.dummyfunction("""COMPUTED_VALUE"""),"Environmental &amp; Indoor")</f>
        <v>Environmental &amp; Indoor</v>
      </c>
      <c r="B103" s="14" t="str">
        <f aca="false">IFERROR(__xludf.dummyfunction("""COMPUTED_VALUE"""),"Metereologic")</f>
        <v>Metereologic</v>
      </c>
      <c r="C103" s="14" t="n">
        <f aca="false">IFERROR(__xludf.dummyfunction("""COMPUTED_VALUE"""),187)</f>
        <v>187</v>
      </c>
      <c r="D103" s="14" t="str">
        <f aca="false">IFERROR(__xludf.dummyfunction("""COMPUTED_VALUE"""),"degree day Forecast")</f>
        <v>degree day Forecast</v>
      </c>
      <c r="E103" s="18" t="str">
        <f aca="false">IFERROR(__xludf.dummyfunction("""COMPUTED_VALUE"""),"dd	")</f>
        <v>dd	</v>
      </c>
      <c r="F103" s="14" t="str">
        <f aca="false">IFERROR(__xludf.dummyfunction("""COMPUTED_VALUE"""),"ACUM")</f>
        <v>ACUM</v>
      </c>
      <c r="G103" s="14" t="str">
        <f aca="false">IFERROR(__xludf.dummyfunction("""COMPUTED_VALUE"""),"DD_FCST")</f>
        <v>DD_FCST</v>
      </c>
      <c r="H103" s="14"/>
      <c r="I103" s="14" t="e">
        <f aca="false">ifs(F103="INST","INSTANTANEOUS",F103="ACUM","ACUMULATED")</f>
        <v>#NAME?</v>
      </c>
    </row>
    <row r="104" customFormat="false" ht="15.75" hidden="false" customHeight="false" outlineLevel="0" collapsed="false">
      <c r="A104" s="14" t="str">
        <f aca="false">IFERROR(__xludf.dummyfunction("""COMPUTED_VALUE"""),"Environmental &amp; Indoor")</f>
        <v>Environmental &amp; Indoor</v>
      </c>
      <c r="B104" s="14" t="str">
        <f aca="false">IFERROR(__xludf.dummyfunction("""COMPUTED_VALUE"""),"Metereologic")</f>
        <v>Metereologic</v>
      </c>
      <c r="C104" s="14" t="n">
        <f aca="false">IFERROR(__xludf.dummyfunction("""COMPUTED_VALUE"""),310)</f>
        <v>310</v>
      </c>
      <c r="D104" s="14" t="str">
        <f aca="false">IFERROR(__xludf.dummyfunction("""COMPUTED_VALUE"""),"Heat index")</f>
        <v>Heat index</v>
      </c>
      <c r="E104" s="18" t="str">
        <f aca="false">IFERROR(__xludf.dummyfunction("""COMPUTED_VALUE"""),"ºC")</f>
        <v>ºC</v>
      </c>
      <c r="F104" s="14" t="str">
        <f aca="false">IFERROR(__xludf.dummyfunction("""COMPUTED_VALUE"""),"INST")</f>
        <v>INST</v>
      </c>
      <c r="G104" s="14" t="str">
        <f aca="false">IFERROR(__xludf.dummyfunction("""COMPUTED_VALUE"""),"HEATINDEX")</f>
        <v>HEATINDEX</v>
      </c>
      <c r="H104" s="14"/>
      <c r="I104" s="14" t="e">
        <f aca="false">ifs(F104="INST","INSTANTANEOUS",F104="ACUM","ACUMULATED")</f>
        <v>#NAME?</v>
      </c>
    </row>
    <row r="105" customFormat="false" ht="15.75" hidden="false" customHeight="false" outlineLevel="0" collapsed="false">
      <c r="A105" s="14" t="str">
        <f aca="false">IFERROR(__xludf.dummyfunction("""COMPUTED_VALUE"""),"Environmental &amp; Indoor")</f>
        <v>Environmental &amp; Indoor</v>
      </c>
      <c r="B105" s="14" t="str">
        <f aca="false">IFERROR(__xludf.dummyfunction("""COMPUTED_VALUE"""),"Metereologic")</f>
        <v>Metereologic</v>
      </c>
      <c r="C105" s="14" t="n">
        <f aca="false">IFERROR(__xludf.dummyfunction("""COMPUTED_VALUE"""),311)</f>
        <v>311</v>
      </c>
      <c r="D105" s="14" t="str">
        <f aca="false">IFERROR(__xludf.dummyfunction("""COMPUTED_VALUE"""),"Absolute Humidity")</f>
        <v>Absolute Humidity</v>
      </c>
      <c r="E105" s="14"/>
      <c r="F105" s="14" t="str">
        <f aca="false">IFERROR(__xludf.dummyfunction("""COMPUTED_VALUE"""),"INST")</f>
        <v>INST</v>
      </c>
      <c r="G105" s="14" t="str">
        <f aca="false">IFERROR(__xludf.dummyfunction("""COMPUTED_VALUE"""),"ABSHUMID")</f>
        <v>ABSHUMID</v>
      </c>
      <c r="H105" s="14"/>
      <c r="I105" s="14" t="e">
        <f aca="false">ifs(F105="INST","INSTANTANEOUS",F105="ACUM","ACUMULATED")</f>
        <v>#NAME?</v>
      </c>
    </row>
    <row r="106" customFormat="false" ht="15.75" hidden="false" customHeight="false" outlineLevel="0" collapsed="false">
      <c r="A106" s="14" t="str">
        <f aca="false">IFERROR(__xludf.dummyfunction("""COMPUTED_VALUE"""),"Environmental &amp; Indoor")</f>
        <v>Environmental &amp; Indoor</v>
      </c>
      <c r="B106" s="14" t="str">
        <f aca="false">IFERROR(__xludf.dummyfunction("""COMPUTED_VALUE"""),"Metereologic")</f>
        <v>Metereologic</v>
      </c>
      <c r="C106" s="14" t="n">
        <f aca="false">IFERROR(__xludf.dummyfunction("""COMPUTED_VALUE"""),313)</f>
        <v>313</v>
      </c>
      <c r="D106" s="14" t="str">
        <f aca="false">IFERROR(__xludf.dummyfunction("""COMPUTED_VALUE"""),"Wind speed")</f>
        <v>Wind speed</v>
      </c>
      <c r="E106" s="18" t="str">
        <f aca="false">IFERROR(__xludf.dummyfunction("""COMPUTED_VALUE"""),"km/h")</f>
        <v>km/h</v>
      </c>
      <c r="F106" s="14" t="str">
        <f aca="false">IFERROR(__xludf.dummyfunction("""COMPUTED_VALUE"""),"INST")</f>
        <v>INST</v>
      </c>
      <c r="G106" s="14" t="str">
        <f aca="false">IFERROR(__xludf.dummyfunction("""COMPUTED_VALUE"""),"WINDSPEED")</f>
        <v>WINDSPEED</v>
      </c>
      <c r="H106" s="14"/>
      <c r="I106" s="14" t="e">
        <f aca="false">ifs(F106="INST","INSTANTANEOUS",F106="ACUM","ACUMULATED")</f>
        <v>#NAME?</v>
      </c>
    </row>
    <row r="107" customFormat="false" ht="15.75" hidden="false" customHeight="false" outlineLevel="0" collapsed="false">
      <c r="A107" s="14" t="str">
        <f aca="false">IFERROR(__xludf.dummyfunction("""COMPUTED_VALUE"""),"Environmental &amp; Indoor")</f>
        <v>Environmental &amp; Indoor</v>
      </c>
      <c r="B107" s="14" t="str">
        <f aca="false">IFERROR(__xludf.dummyfunction("""COMPUTED_VALUE"""),"Metereologic")</f>
        <v>Metereologic</v>
      </c>
      <c r="C107" s="14" t="n">
        <f aca="false">IFERROR(__xludf.dummyfunction("""COMPUTED_VALUE"""),314)</f>
        <v>314</v>
      </c>
      <c r="D107" s="14" t="str">
        <f aca="false">IFERROR(__xludf.dummyfunction("""COMPUTED_VALUE"""),"Wind direction")</f>
        <v>Wind direction</v>
      </c>
      <c r="E107" s="14"/>
      <c r="F107" s="14" t="str">
        <f aca="false">IFERROR(__xludf.dummyfunction("""COMPUTED_VALUE"""),"INST")</f>
        <v>INST</v>
      </c>
      <c r="G107" s="14" t="str">
        <f aca="false">IFERROR(__xludf.dummyfunction("""COMPUTED_VALUE"""),"WINDDIR")</f>
        <v>WINDDIR</v>
      </c>
      <c r="H107" s="14"/>
      <c r="I107" s="14" t="e">
        <f aca="false">ifs(F107="INST","INSTANTANEOUS",F107="ACUM","ACUMULATED")</f>
        <v>#NAME?</v>
      </c>
    </row>
    <row r="108" customFormat="false" ht="15.75" hidden="false" customHeight="false" outlineLevel="0" collapsed="false">
      <c r="A108" s="14" t="str">
        <f aca="false">IFERROR(__xludf.dummyfunction("""COMPUTED_VALUE"""),"Environmental &amp; Indoor")</f>
        <v>Environmental &amp; Indoor</v>
      </c>
      <c r="B108" s="14" t="str">
        <f aca="false">IFERROR(__xludf.dummyfunction("""COMPUTED_VALUE"""),"Metereologic")</f>
        <v>Metereologic</v>
      </c>
      <c r="C108" s="14" t="n">
        <f aca="false">IFERROR(__xludf.dummyfunction("""COMPUTED_VALUE"""),315)</f>
        <v>315</v>
      </c>
      <c r="D108" s="14" t="str">
        <f aca="false">IFERROR(__xludf.dummyfunction("""COMPUTED_VALUE"""),"Pluviometer")</f>
        <v>Pluviometer</v>
      </c>
      <c r="E108" s="18" t="str">
        <f aca="false">IFERROR(__xludf.dummyfunction("""COMPUTED_VALUE"""),"l/m2")</f>
        <v>l/m2</v>
      </c>
      <c r="F108" s="14" t="str">
        <f aca="false">IFERROR(__xludf.dummyfunction("""COMPUTED_VALUE"""),"INST")</f>
        <v>INST</v>
      </c>
      <c r="G108" s="14" t="str">
        <f aca="false">IFERROR(__xludf.dummyfunction("""COMPUTED_VALUE"""),"PRECIPITATION")</f>
        <v>PRECIPITATION</v>
      </c>
      <c r="H108" s="14"/>
      <c r="I108" s="14" t="e">
        <f aca="false">ifs(F108="INST","INSTANTANEOUS",F108="ACUM","ACUMULATED")</f>
        <v>#NAME?</v>
      </c>
    </row>
    <row r="109" customFormat="false" ht="15.75" hidden="false" customHeight="false" outlineLevel="0" collapsed="false">
      <c r="A109" s="14" t="str">
        <f aca="false">IFERROR(__xludf.dummyfunction("""COMPUTED_VALUE"""),"Environmental &amp; Indoor")</f>
        <v>Environmental &amp; Indoor</v>
      </c>
      <c r="B109" s="14" t="str">
        <f aca="false">IFERROR(__xludf.dummyfunction("""COMPUTED_VALUE"""),"Metereologic")</f>
        <v>Metereologic</v>
      </c>
      <c r="C109" s="14" t="n">
        <f aca="false">IFERROR(__xludf.dummyfunction("""COMPUTED_VALUE"""),318)</f>
        <v>318</v>
      </c>
      <c r="D109" s="14" t="str">
        <f aca="false">IFERROR(__xludf.dummyfunction("""COMPUTED_VALUE"""),"Air Pressure")</f>
        <v>Air Pressure</v>
      </c>
      <c r="E109" s="18" t="str">
        <f aca="false">IFERROR(__xludf.dummyfunction("""COMPUTED_VALUE"""),"mb")</f>
        <v>mb</v>
      </c>
      <c r="F109" s="14" t="str">
        <f aca="false">IFERROR(__xludf.dummyfunction("""COMPUTED_VALUE"""),"INST")</f>
        <v>INST</v>
      </c>
      <c r="G109" s="14" t="str">
        <f aca="false">IFERROR(__xludf.dummyfunction("""COMPUTED_VALUE"""),"PRESS")</f>
        <v>PRESS</v>
      </c>
      <c r="H109" s="14"/>
      <c r="I109" s="14" t="e">
        <f aca="false">ifs(F109="INST","INSTANTANEOUS",F109="ACUM","ACUMULATED")</f>
        <v>#NAME?</v>
      </c>
    </row>
    <row r="110" customFormat="false" ht="15.75" hidden="false" customHeight="false" outlineLevel="0" collapsed="false">
      <c r="A110" s="14" t="str">
        <f aca="false">IFERROR(__xludf.dummyfunction("""COMPUTED_VALUE"""),"Environmental &amp; Indoor")</f>
        <v>Environmental &amp; Indoor</v>
      </c>
      <c r="B110" s="14" t="str">
        <f aca="false">IFERROR(__xludf.dummyfunction("""COMPUTED_VALUE"""),"Metereologic")</f>
        <v>Metereologic</v>
      </c>
      <c r="C110" s="14" t="n">
        <f aca="false">IFERROR(__xludf.dummyfunction("""COMPUTED_VALUE"""),319)</f>
        <v>319</v>
      </c>
      <c r="D110" s="14" t="str">
        <f aca="false">IFERROR(__xludf.dummyfunction("""COMPUTED_VALUE"""),"Sea Level Pressure")</f>
        <v>Sea Level Pressure</v>
      </c>
      <c r="E110" s="18" t="str">
        <f aca="false">IFERROR(__xludf.dummyfunction("""COMPUTED_VALUE"""),"mb")</f>
        <v>mb</v>
      </c>
      <c r="F110" s="14" t="str">
        <f aca="false">IFERROR(__xludf.dummyfunction("""COMPUTED_VALUE"""),"INST")</f>
        <v>INST</v>
      </c>
      <c r="G110" s="14" t="str">
        <f aca="false">IFERROR(__xludf.dummyfunction("""COMPUTED_VALUE"""),"SEALEVPRESS")</f>
        <v>SEALEVPRESS</v>
      </c>
      <c r="H110" s="14"/>
      <c r="I110" s="14" t="e">
        <f aca="false">ifs(F110="INST","INSTANTANEOUS",F110="ACUM","ACUMULATED")</f>
        <v>#NAME?</v>
      </c>
    </row>
    <row r="111" customFormat="false" ht="15.75" hidden="false" customHeight="false" outlineLevel="0" collapsed="false">
      <c r="A111" s="14" t="str">
        <f aca="false">IFERROR(__xludf.dummyfunction("""COMPUTED_VALUE"""),"Environmental &amp; Indoor")</f>
        <v>Environmental &amp; Indoor</v>
      </c>
      <c r="B111" s="14" t="str">
        <f aca="false">IFERROR(__xludf.dummyfunction("""COMPUTED_VALUE"""),"Metereologic")</f>
        <v>Metereologic</v>
      </c>
      <c r="C111" s="14" t="n">
        <f aca="false">IFERROR(__xludf.dummyfunction("""COMPUTED_VALUE"""),320)</f>
        <v>320</v>
      </c>
      <c r="D111" s="14" t="str">
        <f aca="false">IFERROR(__xludf.dummyfunction("""COMPUTED_VALUE"""),"Cloud Coverage")</f>
        <v>Cloud Coverage</v>
      </c>
      <c r="E111" s="18" t="str">
        <f aca="false">IFERROR(__xludf.dummyfunction("""COMPUTED_VALUE"""),"%")</f>
        <v>%</v>
      </c>
      <c r="F111" s="14" t="str">
        <f aca="false">IFERROR(__xludf.dummyfunction("""COMPUTED_VALUE"""),"INST")</f>
        <v>INST</v>
      </c>
      <c r="G111" s="14" t="str">
        <f aca="false">IFERROR(__xludf.dummyfunction("""COMPUTED_VALUE"""),"CLOUD")</f>
        <v>CLOUD</v>
      </c>
      <c r="H111" s="14"/>
      <c r="I111" s="14" t="e">
        <f aca="false">ifs(F111="INST","INSTANTANEOUS",F111="ACUM","ACUMULATED")</f>
        <v>#NAME?</v>
      </c>
    </row>
    <row r="112" customFormat="false" ht="15.75" hidden="false" customHeight="false" outlineLevel="0" collapsed="false">
      <c r="A112" s="14" t="str">
        <f aca="false">IFERROR(__xludf.dummyfunction("""COMPUTED_VALUE"""),"Environmental &amp; Indoor")</f>
        <v>Environmental &amp; Indoor</v>
      </c>
      <c r="B112" s="14" t="str">
        <f aca="false">IFERROR(__xludf.dummyfunction("""COMPUTED_VALUE"""),"Metereologic")</f>
        <v>Metereologic</v>
      </c>
      <c r="C112" s="14" t="n">
        <f aca="false">IFERROR(__xludf.dummyfunction("""COMPUTED_VALUE"""),321)</f>
        <v>321</v>
      </c>
      <c r="D112" s="14" t="str">
        <f aca="false">IFERROR(__xludf.dummyfunction("""COMPUTED_VALUE"""),"Visibility")</f>
        <v>Visibility</v>
      </c>
      <c r="E112" s="18" t="str">
        <f aca="false">IFERROR(__xludf.dummyfunction("""COMPUTED_VALUE"""),"km")</f>
        <v>km</v>
      </c>
      <c r="F112" s="14" t="str">
        <f aca="false">IFERROR(__xludf.dummyfunction("""COMPUTED_VALUE"""),"INST")</f>
        <v>INST</v>
      </c>
      <c r="G112" s="14" t="str">
        <f aca="false">IFERROR(__xludf.dummyfunction("""COMPUTED_VALUE"""),"VISIBILITY")</f>
        <v>VISIBILITY</v>
      </c>
      <c r="H112" s="14"/>
      <c r="I112" s="14" t="e">
        <f aca="false">ifs(F112="INST","INSTANTANEOUS",F112="ACUM","ACUMULATED")</f>
        <v>#NAME?</v>
      </c>
    </row>
    <row r="113" customFormat="false" ht="15.75" hidden="false" customHeight="false" outlineLevel="0" collapsed="false">
      <c r="A113" s="14" t="str">
        <f aca="false">IFERROR(__xludf.dummyfunction("""COMPUTED_VALUE"""),"Environmental &amp; Indoor")</f>
        <v>Environmental &amp; Indoor</v>
      </c>
      <c r="B113" s="14" t="str">
        <f aca="false">IFERROR(__xludf.dummyfunction("""COMPUTED_VALUE"""),"Metereologic")</f>
        <v>Metereologic</v>
      </c>
      <c r="C113" s="14" t="n">
        <f aca="false">IFERROR(__xludf.dummyfunction("""COMPUTED_VALUE"""),322)</f>
        <v>322</v>
      </c>
      <c r="D113" s="14" t="str">
        <f aca="false">IFERROR(__xludf.dummyfunction("""COMPUTED_VALUE"""),"Probability of Precipitation")</f>
        <v>Probability of Precipitation</v>
      </c>
      <c r="E113" s="18" t="str">
        <f aca="false">IFERROR(__xludf.dummyfunction("""COMPUTED_VALUE"""),"%")</f>
        <v>%</v>
      </c>
      <c r="F113" s="14" t="str">
        <f aca="false">IFERROR(__xludf.dummyfunction("""COMPUTED_VALUE"""),"INST")</f>
        <v>INST</v>
      </c>
      <c r="G113" s="14" t="str">
        <f aca="false">IFERROR(__xludf.dummyfunction("""COMPUTED_VALUE"""),"PROBRAIN")</f>
        <v>PROBRAIN</v>
      </c>
      <c r="H113" s="14"/>
      <c r="I113" s="14" t="e">
        <f aca="false">ifs(F113="INST","INSTANTANEOUS",F113="ACUM","ACUMULATED")</f>
        <v>#NAME?</v>
      </c>
    </row>
    <row r="114" customFormat="false" ht="15.75" hidden="false" customHeight="false" outlineLevel="0" collapsed="false">
      <c r="A114" s="14" t="str">
        <f aca="false">IFERROR(__xludf.dummyfunction("""COMPUTED_VALUE"""),"Environmental &amp; Indoor")</f>
        <v>Environmental &amp; Indoor</v>
      </c>
      <c r="B114" s="14" t="str">
        <f aca="false">IFERROR(__xludf.dummyfunction("""COMPUTED_VALUE"""),"Metereologic")</f>
        <v>Metereologic</v>
      </c>
      <c r="C114" s="14" t="n">
        <f aca="false">IFERROR(__xludf.dummyfunction("""COMPUTED_VALUE"""),323)</f>
        <v>323</v>
      </c>
      <c r="D114" s="14" t="str">
        <f aca="false">IFERROR(__xludf.dummyfunction("""COMPUTED_VALUE"""),"Accumulated Snowfall")</f>
        <v>Accumulated Snowfall</v>
      </c>
      <c r="E114" s="18" t="str">
        <f aca="false">IFERROR(__xludf.dummyfunction("""COMPUTED_VALUE"""),"l/m2")</f>
        <v>l/m2</v>
      </c>
      <c r="F114" s="14" t="str">
        <f aca="false">IFERROR(__xludf.dummyfunction("""COMPUTED_VALUE"""),"INST")</f>
        <v>INST</v>
      </c>
      <c r="G114" s="14" t="str">
        <f aca="false">IFERROR(__xludf.dummyfunction("""COMPUTED_VALUE"""),"SNOW")</f>
        <v>SNOW</v>
      </c>
      <c r="H114" s="14"/>
      <c r="I114" s="14" t="e">
        <f aca="false">ifs(F114="INST","INSTANTANEOUS",F114="ACUM","ACUMULATED")</f>
        <v>#NAME?</v>
      </c>
    </row>
    <row r="115" customFormat="false" ht="15.75" hidden="false" customHeight="false" outlineLevel="0" collapsed="false">
      <c r="A115" s="14" t="str">
        <f aca="false">IFERROR(__xludf.dummyfunction("""COMPUTED_VALUE"""),"Environmental &amp; Indoor")</f>
        <v>Environmental &amp; Indoor</v>
      </c>
      <c r="B115" s="14" t="str">
        <f aca="false">IFERROR(__xludf.dummyfunction("""COMPUTED_VALUE"""),"Metereologic")</f>
        <v>Metereologic</v>
      </c>
      <c r="C115" s="14" t="n">
        <f aca="false">IFERROR(__xludf.dummyfunction("""COMPUTED_VALUE"""),324)</f>
        <v>324</v>
      </c>
      <c r="D115" s="14" t="str">
        <f aca="false">IFERROR(__xludf.dummyfunction("""COMPUTED_VALUE"""),"Snow Depth")</f>
        <v>Snow Depth</v>
      </c>
      <c r="E115" s="18" t="str">
        <f aca="false">IFERROR(__xludf.dummyfunction("""COMPUTED_VALUE"""),"mm")</f>
        <v>mm</v>
      </c>
      <c r="F115" s="14" t="str">
        <f aca="false">IFERROR(__xludf.dummyfunction("""COMPUTED_VALUE"""),"INST")</f>
        <v>INST</v>
      </c>
      <c r="G115" s="14" t="str">
        <f aca="false">IFERROR(__xludf.dummyfunction("""COMPUTED_VALUE"""),"SNOWDEPTH")</f>
        <v>SNOWDEPTH</v>
      </c>
      <c r="H115" s="14"/>
      <c r="I115" s="14" t="e">
        <f aca="false">ifs(F115="INST","INSTANTANEOUS",F115="ACUM","ACUMULATED")</f>
        <v>#NAME?</v>
      </c>
    </row>
    <row r="116" customFormat="false" ht="15.75" hidden="false" customHeight="false" outlineLevel="0" collapsed="false">
      <c r="A116" s="14" t="str">
        <f aca="false">IFERROR(__xludf.dummyfunction("""COMPUTED_VALUE"""),"Environmental &amp; Indoor")</f>
        <v>Environmental &amp; Indoor</v>
      </c>
      <c r="B116" s="14" t="str">
        <f aca="false">IFERROR(__xludf.dummyfunction("""COMPUTED_VALUE"""),"Solar")</f>
        <v>Solar</v>
      </c>
      <c r="C116" s="14" t="n">
        <f aca="false">IFERROR(__xludf.dummyfunction("""COMPUTED_VALUE"""),316)</f>
        <v>316</v>
      </c>
      <c r="D116" s="14" t="str">
        <f aca="false">IFERROR(__xludf.dummyfunction("""COMPUTED_VALUE"""),"Solar Radiation Intensity")</f>
        <v>Solar Radiation Intensity</v>
      </c>
      <c r="E116" s="18" t="str">
        <f aca="false">IFERROR(__xludf.dummyfunction("""COMPUTED_VALUE"""),"W/m2")</f>
        <v>W/m2</v>
      </c>
      <c r="F116" s="14" t="str">
        <f aca="false">IFERROR(__xludf.dummyfunction("""COMPUTED_VALUE"""),"INST")</f>
        <v>INST</v>
      </c>
      <c r="G116" s="14" t="str">
        <f aca="false">IFERROR(__xludf.dummyfunction("""COMPUTED_VALUE"""),"SOLRAD")</f>
        <v>SOLRAD</v>
      </c>
      <c r="H116" s="14"/>
      <c r="I116" s="14" t="e">
        <f aca="false">ifs(F116="INST","INSTANTANEOUS",F116="ACUM","ACUMULATED")</f>
        <v>#NAME?</v>
      </c>
    </row>
    <row r="117" customFormat="false" ht="15.75" hidden="false" customHeight="false" outlineLevel="0" collapsed="false">
      <c r="A117" s="14" t="str">
        <f aca="false">IFERROR(__xludf.dummyfunction("""COMPUTED_VALUE"""),"Environmental &amp; Indoor")</f>
        <v>Environmental &amp; Indoor</v>
      </c>
      <c r="B117" s="14" t="str">
        <f aca="false">IFERROR(__xludf.dummyfunction("""COMPUTED_VALUE"""),"Solar")</f>
        <v>Solar</v>
      </c>
      <c r="C117" s="14" t="n">
        <f aca="false">IFERROR(__xludf.dummyfunction("""COMPUTED_VALUE"""),317)</f>
        <v>317</v>
      </c>
      <c r="D117" s="14" t="str">
        <f aca="false">IFERROR(__xludf.dummyfunction("""COMPUTED_VALUE"""),"Dirtiness")</f>
        <v>Dirtiness</v>
      </c>
      <c r="E117" s="18" t="str">
        <f aca="false">IFERROR(__xludf.dummyfunction("""COMPUTED_VALUE"""),"%")</f>
        <v>%</v>
      </c>
      <c r="F117" s="14" t="str">
        <f aca="false">IFERROR(__xludf.dummyfunction("""COMPUTED_VALUE"""),"INST")</f>
        <v>INST</v>
      </c>
      <c r="G117" s="14" t="str">
        <f aca="false">IFERROR(__xludf.dummyfunction("""COMPUTED_VALUE"""),"DIRTINESS")</f>
        <v>DIRTINESS</v>
      </c>
      <c r="H117" s="14"/>
      <c r="I117" s="14" t="e">
        <f aca="false">ifs(F117="INST","INSTANTANEOUS",F117="ACUM","ACUMULATED")</f>
        <v>#NAME?</v>
      </c>
    </row>
    <row r="118" customFormat="false" ht="15.75" hidden="false" customHeight="false" outlineLevel="0" collapsed="false">
      <c r="A118" s="14" t="str">
        <f aca="false">IFERROR(__xludf.dummyfunction("""COMPUTED_VALUE"""),"Environmental &amp; Indoor")</f>
        <v>Environmental &amp; Indoor</v>
      </c>
      <c r="B118" s="14" t="str">
        <f aca="false">IFERROR(__xludf.dummyfunction("""COMPUTED_VALUE"""),"Solar")</f>
        <v>Solar</v>
      </c>
      <c r="C118" s="14" t="n">
        <f aca="false">IFERROR(__xludf.dummyfunction("""COMPUTED_VALUE"""),331)</f>
        <v>331</v>
      </c>
      <c r="D118" s="14" t="str">
        <f aca="false">IFERROR(__xludf.dummyfunction("""COMPUTED_VALUE"""),"Diffuse Horizontal Solar Irradiance (DHI)")</f>
        <v>Diffuse Horizontal Solar Irradiance (DHI)</v>
      </c>
      <c r="E118" s="18" t="str">
        <f aca="false">IFERROR(__xludf.dummyfunction("""COMPUTED_VALUE"""),"W/m2")</f>
        <v>W/m2</v>
      </c>
      <c r="F118" s="14" t="str">
        <f aca="false">IFERROR(__xludf.dummyfunction("""COMPUTED_VALUE"""),"INST")</f>
        <v>INST</v>
      </c>
      <c r="G118" s="14" t="str">
        <f aca="false">IFERROR(__xludf.dummyfunction("""COMPUTED_VALUE"""),"SOLRADDHI")</f>
        <v>SOLRADDHI</v>
      </c>
      <c r="H118" s="14"/>
      <c r="I118" s="14" t="e">
        <f aca="false">ifs(F118="INST","INSTANTANEOUS",F118="ACUM","ACUMULATED")</f>
        <v>#NAME?</v>
      </c>
    </row>
    <row r="119" customFormat="false" ht="15.75" hidden="false" customHeight="false" outlineLevel="0" collapsed="false">
      <c r="A119" s="14" t="str">
        <f aca="false">IFERROR(__xludf.dummyfunction("""COMPUTED_VALUE"""),"Environmental &amp; Indoor")</f>
        <v>Environmental &amp; Indoor</v>
      </c>
      <c r="B119" s="14" t="str">
        <f aca="false">IFERROR(__xludf.dummyfunction("""COMPUTED_VALUE"""),"Solar")</f>
        <v>Solar</v>
      </c>
      <c r="C119" s="14" t="n">
        <f aca="false">IFERROR(__xludf.dummyfunction("""COMPUTED_VALUE"""),332)</f>
        <v>332</v>
      </c>
      <c r="D119" s="14" t="str">
        <f aca="false">IFERROR(__xludf.dummyfunction("""COMPUTED_VALUE"""),"Direct Normal Solar Irradiance (DNI)")</f>
        <v>Direct Normal Solar Irradiance (DNI)</v>
      </c>
      <c r="E119" s="18" t="str">
        <f aca="false">IFERROR(__xludf.dummyfunction("""COMPUTED_VALUE"""),"W/m2")</f>
        <v>W/m2</v>
      </c>
      <c r="F119" s="14" t="str">
        <f aca="false">IFERROR(__xludf.dummyfunction("""COMPUTED_VALUE"""),"INST")</f>
        <v>INST</v>
      </c>
      <c r="G119" s="14" t="str">
        <f aca="false">IFERROR(__xludf.dummyfunction("""COMPUTED_VALUE"""),"SOLRADDNI")</f>
        <v>SOLRADDNI</v>
      </c>
      <c r="H119" s="14"/>
      <c r="I119" s="14" t="e">
        <f aca="false">ifs(F119="INST","INSTANTANEOUS",F119="ACUM","ACUMULATED")</f>
        <v>#NAME?</v>
      </c>
    </row>
    <row r="120" customFormat="false" ht="15.75" hidden="false" customHeight="false" outlineLevel="0" collapsed="false">
      <c r="A120" s="14" t="str">
        <f aca="false">IFERROR(__xludf.dummyfunction("""COMPUTED_VALUE"""),"Environmental &amp; Indoor")</f>
        <v>Environmental &amp; Indoor</v>
      </c>
      <c r="B120" s="14" t="str">
        <f aca="false">IFERROR(__xludf.dummyfunction("""COMPUTED_VALUE"""),"Solar")</f>
        <v>Solar</v>
      </c>
      <c r="C120" s="14" t="n">
        <f aca="false">IFERROR(__xludf.dummyfunction("""COMPUTED_VALUE"""),333)</f>
        <v>333</v>
      </c>
      <c r="D120" s="14" t="str">
        <f aca="false">IFERROR(__xludf.dummyfunction("""COMPUTED_VALUE"""),"Global Horizontal Solar Irradiance (GHI)")</f>
        <v>Global Horizontal Solar Irradiance (GHI)</v>
      </c>
      <c r="E120" s="18" t="str">
        <f aca="false">IFERROR(__xludf.dummyfunction("""COMPUTED_VALUE"""),"W/m2")</f>
        <v>W/m2</v>
      </c>
      <c r="F120" s="14" t="str">
        <f aca="false">IFERROR(__xludf.dummyfunction("""COMPUTED_VALUE"""),"INST")</f>
        <v>INST</v>
      </c>
      <c r="G120" s="14" t="str">
        <f aca="false">IFERROR(__xludf.dummyfunction("""COMPUTED_VALUE"""),"SOLRADGHI")</f>
        <v>SOLRADGHI</v>
      </c>
      <c r="H120" s="14"/>
      <c r="I120" s="14" t="e">
        <f aca="false">ifs(F120="INST","INSTANTANEOUS",F120="ACUM","ACUMULATED")</f>
        <v>#NAME?</v>
      </c>
    </row>
    <row r="121" customFormat="false" ht="15.75" hidden="false" customHeight="false" outlineLevel="0" collapsed="false">
      <c r="A121" s="14" t="str">
        <f aca="false">IFERROR(__xludf.dummyfunction("""COMPUTED_VALUE"""),"Environmental &amp; Indoor")</f>
        <v>Environmental &amp; Indoor</v>
      </c>
      <c r="B121" s="14" t="str">
        <f aca="false">IFERROR(__xludf.dummyfunction("""COMPUTED_VALUE"""),"Solar")</f>
        <v>Solar</v>
      </c>
      <c r="C121" s="14" t="n">
        <f aca="false">IFERROR(__xludf.dummyfunction("""COMPUTED_VALUE"""),334)</f>
        <v>334</v>
      </c>
      <c r="D121" s="14" t="str">
        <f aca="false">IFERROR(__xludf.dummyfunction("""COMPUTED_VALUE"""),"UV index")</f>
        <v>UV index</v>
      </c>
      <c r="E121" s="14"/>
      <c r="F121" s="14" t="str">
        <f aca="false">IFERROR(__xludf.dummyfunction("""COMPUTED_VALUE"""),"INST")</f>
        <v>INST</v>
      </c>
      <c r="G121" s="14" t="str">
        <f aca="false">IFERROR(__xludf.dummyfunction("""COMPUTED_VALUE"""),"UVINDEX")</f>
        <v>UVINDEX</v>
      </c>
      <c r="H121" s="14"/>
      <c r="I121" s="14" t="e">
        <f aca="false">ifs(F121="INST","INSTANTANEOUS",F121="ACUM","ACUMULATED")</f>
        <v>#NAME?</v>
      </c>
    </row>
    <row r="122" customFormat="false" ht="15.75" hidden="false" customHeight="false" outlineLevel="0" collapsed="false">
      <c r="A122" s="14" t="str">
        <f aca="false">IFERROR(__xludf.dummyfunction("""COMPUTED_VALUE"""),"Environmental &amp; Indoor")</f>
        <v>Environmental &amp; Indoor</v>
      </c>
      <c r="B122" s="14" t="str">
        <f aca="false">IFERROR(__xludf.dummyfunction("""COMPUTED_VALUE"""),"Solar")</f>
        <v>Solar</v>
      </c>
      <c r="C122" s="14" t="n">
        <f aca="false">IFERROR(__xludf.dummyfunction("""COMPUTED_VALUE"""),335)</f>
        <v>335</v>
      </c>
      <c r="D122" s="14" t="str">
        <f aca="false">IFERROR(__xludf.dummyfunction("""COMPUTED_VALUE"""),"Solar Elevation Angle")</f>
        <v>Solar Elevation Angle</v>
      </c>
      <c r="E122" s="18" t="str">
        <f aca="false">IFERROR(__xludf.dummyfunction("""COMPUTED_VALUE"""),"Degrees")</f>
        <v>Degrees</v>
      </c>
      <c r="F122" s="14" t="str">
        <f aca="false">IFERROR(__xludf.dummyfunction("""COMPUTED_VALUE"""),"INST")</f>
        <v>INST</v>
      </c>
      <c r="G122" s="14" t="str">
        <f aca="false">IFERROR(__xludf.dummyfunction("""COMPUTED_VALUE"""),"SOLELEV")</f>
        <v>SOLELEV</v>
      </c>
      <c r="H122" s="14"/>
      <c r="I122" s="14" t="e">
        <f aca="false">ifs(F122="INST","INSTANTANEOUS",F122="ACUM","ACUMULATED")</f>
        <v>#NAME?</v>
      </c>
    </row>
    <row r="123" customFormat="false" ht="15.75" hidden="false" customHeight="false" outlineLevel="0" collapsed="false">
      <c r="A123" s="14" t="str">
        <f aca="false">IFERROR(__xludf.dummyfunction("""COMPUTED_VALUE"""),"Environmental &amp; Indoor")</f>
        <v>Environmental &amp; Indoor</v>
      </c>
      <c r="B123" s="14" t="str">
        <f aca="false">IFERROR(__xludf.dummyfunction("""COMPUTED_VALUE"""),"Solar")</f>
        <v>Solar</v>
      </c>
      <c r="C123" s="14" t="n">
        <f aca="false">IFERROR(__xludf.dummyfunction("""COMPUTED_VALUE"""),336)</f>
        <v>336</v>
      </c>
      <c r="D123" s="14" t="str">
        <f aca="false">IFERROR(__xludf.dummyfunction("""COMPUTED_VALUE"""),"Solar Azimuth Angle")</f>
        <v>Solar Azimuth Angle</v>
      </c>
      <c r="E123" s="18" t="str">
        <f aca="false">IFERROR(__xludf.dummyfunction("""COMPUTED_VALUE"""),"Degrees")</f>
        <v>Degrees</v>
      </c>
      <c r="F123" s="14" t="str">
        <f aca="false">IFERROR(__xludf.dummyfunction("""COMPUTED_VALUE"""),"INST")</f>
        <v>INST</v>
      </c>
      <c r="G123" s="14" t="str">
        <f aca="false">IFERROR(__xludf.dummyfunction("""COMPUTED_VALUE"""),"SOLAZIM")</f>
        <v>SOLAZIM</v>
      </c>
      <c r="H123" s="14"/>
      <c r="I123" s="14" t="e">
        <f aca="false">ifs(F123="INST","INSTANTANEOUS",F123="ACUM","ACUMULATED")</f>
        <v>#NAME?</v>
      </c>
    </row>
    <row r="124" customFormat="false" ht="15.75" hidden="false" customHeight="false" outlineLevel="0" collapsed="false">
      <c r="A124" s="14" t="str">
        <f aca="false">IFERROR(__xludf.dummyfunction("""COMPUTED_VALUE"""),"Environmental &amp; Indoor")</f>
        <v>Environmental &amp; Indoor</v>
      </c>
      <c r="B124" s="14" t="str">
        <f aca="false">IFERROR(__xludf.dummyfunction("""COMPUTED_VALUE"""),"Solar")</f>
        <v>Solar</v>
      </c>
      <c r="C124" s="14" t="n">
        <f aca="false">IFERROR(__xludf.dummyfunction("""COMPUTED_VALUE"""),337)</f>
        <v>337</v>
      </c>
      <c r="D124" s="14" t="str">
        <f aca="false">IFERROR(__xludf.dummyfunction("""COMPUTED_VALUE"""),"Solar Hour Angle")</f>
        <v>Solar Hour Angle</v>
      </c>
      <c r="E124" s="18" t="str">
        <f aca="false">IFERROR(__xludf.dummyfunction("""COMPUTED_VALUE"""),"Degrees")</f>
        <v>Degrees</v>
      </c>
      <c r="F124" s="14" t="str">
        <f aca="false">IFERROR(__xludf.dummyfunction("""COMPUTED_VALUE"""),"INST")</f>
        <v>INST</v>
      </c>
      <c r="G124" s="14" t="str">
        <f aca="false">IFERROR(__xludf.dummyfunction("""COMPUTED_VALUE"""),"SOLHOUR")</f>
        <v>SOLHOUR</v>
      </c>
      <c r="H124" s="14"/>
      <c r="I124" s="14" t="e">
        <f aca="false">ifs(F124="INST","INSTANTANEOUS",F124="ACUM","ACUMULATED")</f>
        <v>#NAME?</v>
      </c>
    </row>
    <row r="125" customFormat="false" ht="15.75" hidden="false" customHeight="false" outlineLevel="0" collapsed="false">
      <c r="A125" s="14" t="str">
        <f aca="false">IFERROR(__xludf.dummyfunction("""COMPUTED_VALUE"""),"Environmental &amp; Indoor")</f>
        <v>Environmental &amp; Indoor</v>
      </c>
      <c r="B125" s="14" t="str">
        <f aca="false">IFERROR(__xludf.dummyfunction("""COMPUTED_VALUE"""),"Solar")</f>
        <v>Solar</v>
      </c>
      <c r="C125" s="14" t="n">
        <f aca="false">IFERROR(__xludf.dummyfunction("""COMPUTED_VALUE"""),338)</f>
        <v>338</v>
      </c>
      <c r="D125" s="14" t="str">
        <f aca="false">IFERROR(__xludf.dummyfunction("""COMPUTED_VALUE"""),"Solar Radiation Energy")</f>
        <v>Solar Radiation Energy</v>
      </c>
      <c r="E125" s="18" t="str">
        <f aca="false">IFERROR(__xludf.dummyfunction("""COMPUTED_VALUE"""),"Wh/m2")</f>
        <v>Wh/m2</v>
      </c>
      <c r="F125" s="14" t="str">
        <f aca="false">IFERROR(__xludf.dummyfunction("""COMPUTED_VALUE"""),"ACUM")</f>
        <v>ACUM</v>
      </c>
      <c r="G125" s="14" t="str">
        <f aca="false">IFERROR(__xludf.dummyfunction("""COMPUTED_VALUE"""),"SOLRADENERGY")</f>
        <v>SOLRADENERGY</v>
      </c>
      <c r="H125" s="14" t="str">
        <f aca="false">IFERROR(__xludf.dummyfunction("""COMPUTED_VALUE"""),"Solar radiation")</f>
        <v>Solar radiation</v>
      </c>
      <c r="I125" s="14" t="e">
        <f aca="false">ifs(F125="INST","INSTANTANEOUS",F125="ACUM","ACUMULATED")</f>
        <v>#NAME?</v>
      </c>
    </row>
    <row r="126" customFormat="false" ht="15.75" hidden="false" customHeight="false" outlineLevel="0" collapsed="false">
      <c r="A126" s="14" t="str">
        <f aca="false">IFERROR(__xludf.dummyfunction("""COMPUTED_VALUE"""),"Environmental &amp; Indoor")</f>
        <v>Environmental &amp; Indoor</v>
      </c>
      <c r="B126" s="14" t="str">
        <f aca="false">IFERROR(__xludf.dummyfunction("""COMPUTED_VALUE"""),"Solar")</f>
        <v>Solar</v>
      </c>
      <c r="C126" s="14" t="n">
        <f aca="false">IFERROR(__xludf.dummyfunction("""COMPUTED_VALUE"""),383)</f>
        <v>383</v>
      </c>
      <c r="D126" s="14" t="str">
        <f aca="false">IFERROR(__xludf.dummyfunction("""COMPUTED_VALUE"""),"Solar radiation Forecast")</f>
        <v>Solar radiation Forecast</v>
      </c>
      <c r="E126" s="18" t="str">
        <f aca="false">IFERROR(__xludf.dummyfunction("""COMPUTED_VALUE"""),"W/m2")</f>
        <v>W/m2</v>
      </c>
      <c r="F126" s="14" t="str">
        <f aca="false">IFERROR(__xludf.dummyfunction("""COMPUTED_VALUE"""),"INST")</f>
        <v>INST</v>
      </c>
      <c r="G126" s="14" t="str">
        <f aca="false">IFERROR(__xludf.dummyfunction("""COMPUTED_VALUE"""),"SOLRAD_FCST")</f>
        <v>SOLRAD_FCST</v>
      </c>
      <c r="H126" s="14"/>
      <c r="I126" s="14" t="e">
        <f aca="false">ifs(F126="INST","INSTANTANEOUS",F126="ACUM","ACUMULATED")</f>
        <v>#NAME?</v>
      </c>
    </row>
    <row r="127" customFormat="false" ht="15.75" hidden="false" customHeight="false" outlineLevel="0" collapsed="false">
      <c r="A127" s="14" t="str">
        <f aca="false">IFERROR(__xludf.dummyfunction("""COMPUTED_VALUE"""),"Environmental &amp; Indoor")</f>
        <v>Environmental &amp; Indoor</v>
      </c>
      <c r="B127" s="14" t="str">
        <f aca="false">IFERROR(__xludf.dummyfunction("""COMPUTED_VALUE"""),"Air quality")</f>
        <v>Air quality</v>
      </c>
      <c r="C127" s="14" t="n">
        <f aca="false">IFERROR(__xludf.dummyfunction("""COMPUTED_VALUE"""),306)</f>
        <v>306</v>
      </c>
      <c r="D127" s="14" t="str">
        <f aca="false">IFERROR(__xludf.dummyfunction("""COMPUTED_VALUE"""),"Air Quality (CO)")</f>
        <v>Air Quality (CO)</v>
      </c>
      <c r="E127" s="18" t="str">
        <f aca="false">IFERROR(__xludf.dummyfunction("""COMPUTED_VALUE"""),"ppm")</f>
        <v>ppm</v>
      </c>
      <c r="F127" s="14" t="str">
        <f aca="false">IFERROR(__xludf.dummyfunction("""COMPUTED_VALUE"""),"INST")</f>
        <v>INST</v>
      </c>
      <c r="G127" s="14" t="str">
        <f aca="false">IFERROR(__xludf.dummyfunction("""COMPUTED_VALUE"""),"AIRCO")</f>
        <v>AIRCO</v>
      </c>
      <c r="H127" s="14"/>
      <c r="I127" s="14" t="e">
        <f aca="false">ifs(F127="INST","INSTANTANEOUS",F127="ACUM","ACUMULATED")</f>
        <v>#NAME?</v>
      </c>
    </row>
    <row r="128" customFormat="false" ht="15.75" hidden="false" customHeight="false" outlineLevel="0" collapsed="false">
      <c r="A128" s="14" t="str">
        <f aca="false">IFERROR(__xludf.dummyfunction("""COMPUTED_VALUE"""),"Environmental &amp; Indoor")</f>
        <v>Environmental &amp; Indoor</v>
      </c>
      <c r="B128" s="14" t="str">
        <f aca="false">IFERROR(__xludf.dummyfunction("""COMPUTED_VALUE"""),"Air quality")</f>
        <v>Air quality</v>
      </c>
      <c r="C128" s="14" t="n">
        <f aca="false">IFERROR(__xludf.dummyfunction("""COMPUTED_VALUE"""),307)</f>
        <v>307</v>
      </c>
      <c r="D128" s="14" t="str">
        <f aca="false">IFERROR(__xludf.dummyfunction("""COMPUTED_VALUE"""),"Air Quality (CO2)")</f>
        <v>Air Quality (CO2)</v>
      </c>
      <c r="E128" s="18" t="str">
        <f aca="false">IFERROR(__xludf.dummyfunction("""COMPUTED_VALUE"""),"ppm")</f>
        <v>ppm</v>
      </c>
      <c r="F128" s="14" t="str">
        <f aca="false">IFERROR(__xludf.dummyfunction("""COMPUTED_VALUE"""),"INST")</f>
        <v>INST</v>
      </c>
      <c r="G128" s="14" t="str">
        <f aca="false">IFERROR(__xludf.dummyfunction("""COMPUTED_VALUE"""),"AIRCO2")</f>
        <v>AIRCO2</v>
      </c>
      <c r="H128" s="14"/>
      <c r="I128" s="14" t="e">
        <f aca="false">ifs(F128="INST","INSTANTANEOUS",F128="ACUM","ACUMULATED")</f>
        <v>#NAME?</v>
      </c>
    </row>
    <row r="129" customFormat="false" ht="15.75" hidden="false" customHeight="false" outlineLevel="0" collapsed="false">
      <c r="A129" s="14" t="str">
        <f aca="false">IFERROR(__xludf.dummyfunction("""COMPUTED_VALUE"""),"Environmental &amp; Indoor")</f>
        <v>Environmental &amp; Indoor</v>
      </c>
      <c r="B129" s="14" t="str">
        <f aca="false">IFERROR(__xludf.dummyfunction("""COMPUTED_VALUE"""),"Air quality")</f>
        <v>Air quality</v>
      </c>
      <c r="C129" s="14" t="n">
        <f aca="false">IFERROR(__xludf.dummyfunction("""COMPUTED_VALUE"""),340)</f>
        <v>340</v>
      </c>
      <c r="D129" s="14" t="str">
        <f aca="false">IFERROR(__xludf.dummyfunction("""COMPUTED_VALUE"""),"PM2.5")</f>
        <v>PM2.5</v>
      </c>
      <c r="E129" s="18" t="str">
        <f aca="false">IFERROR(__xludf.dummyfunction("""COMPUTED_VALUE"""),"μg/m3")</f>
        <v>μg/m3</v>
      </c>
      <c r="F129" s="14" t="str">
        <f aca="false">IFERROR(__xludf.dummyfunction("""COMPUTED_VALUE"""),"INST")</f>
        <v>INST</v>
      </c>
      <c r="G129" s="14" t="str">
        <f aca="false">IFERROR(__xludf.dummyfunction("""COMPUTED_VALUE"""),"PM25")</f>
        <v>PM25</v>
      </c>
      <c r="H129" s="14"/>
      <c r="I129" s="14" t="e">
        <f aca="false">ifs(F129="INST","INSTANTANEOUS",F129="ACUM","ACUMULATED")</f>
        <v>#NAME?</v>
      </c>
    </row>
    <row r="130" customFormat="false" ht="15.75" hidden="false" customHeight="false" outlineLevel="0" collapsed="false">
      <c r="A130" s="14" t="str">
        <f aca="false">IFERROR(__xludf.dummyfunction("""COMPUTED_VALUE"""),"Environmental &amp; Indoor")</f>
        <v>Environmental &amp; Indoor</v>
      </c>
      <c r="B130" s="14" t="str">
        <f aca="false">IFERROR(__xludf.dummyfunction("""COMPUTED_VALUE"""),"Air quality")</f>
        <v>Air quality</v>
      </c>
      <c r="C130" s="14" t="n">
        <f aca="false">IFERROR(__xludf.dummyfunction("""COMPUTED_VALUE"""),341)</f>
        <v>341</v>
      </c>
      <c r="D130" s="14" t="str">
        <f aca="false">IFERROR(__xludf.dummyfunction("""COMPUTED_VALUE"""),"PM10")</f>
        <v>PM10</v>
      </c>
      <c r="E130" s="18" t="str">
        <f aca="false">IFERROR(__xludf.dummyfunction("""COMPUTED_VALUE"""),"μg/m3")</f>
        <v>μg/m3</v>
      </c>
      <c r="F130" s="14" t="str">
        <f aca="false">IFERROR(__xludf.dummyfunction("""COMPUTED_VALUE"""),"INST")</f>
        <v>INST</v>
      </c>
      <c r="G130" s="14" t="str">
        <f aca="false">IFERROR(__xludf.dummyfunction("""COMPUTED_VALUE"""),"PM10")</f>
        <v>PM10</v>
      </c>
      <c r="H130" s="14"/>
      <c r="I130" s="14" t="e">
        <f aca="false">ifs(F130="INST","INSTANTANEOUS",F130="ACUM","ACUMULATED")</f>
        <v>#NAME?</v>
      </c>
    </row>
    <row r="131" customFormat="false" ht="15.75" hidden="false" customHeight="false" outlineLevel="0" collapsed="false">
      <c r="A131" s="14" t="str">
        <f aca="false">IFERROR(__xludf.dummyfunction("""COMPUTED_VALUE"""),"Environmental &amp; Indoor")</f>
        <v>Environmental &amp; Indoor</v>
      </c>
      <c r="B131" s="14" t="str">
        <f aca="false">IFERROR(__xludf.dummyfunction("""COMPUTED_VALUE"""),"Air quality")</f>
        <v>Air quality</v>
      </c>
      <c r="C131" s="14" t="n">
        <f aca="false">IFERROR(__xludf.dummyfunction("""COMPUTED_VALUE"""),342)</f>
        <v>342</v>
      </c>
      <c r="D131" s="14" t="str">
        <f aca="false">IFERROR(__xludf.dummyfunction("""COMPUTED_VALUE"""),"TVOC")</f>
        <v>TVOC</v>
      </c>
      <c r="E131" s="18" t="str">
        <f aca="false">IFERROR(__xludf.dummyfunction("""COMPUTED_VALUE"""),"mg/m3")</f>
        <v>mg/m3</v>
      </c>
      <c r="F131" s="14" t="str">
        <f aca="false">IFERROR(__xludf.dummyfunction("""COMPUTED_VALUE"""),"INST")</f>
        <v>INST</v>
      </c>
      <c r="G131" s="14" t="str">
        <f aca="false">IFERROR(__xludf.dummyfunction("""COMPUTED_VALUE"""),"TVOC")</f>
        <v>TVOC</v>
      </c>
      <c r="H131" s="14"/>
      <c r="I131" s="14" t="e">
        <f aca="false">ifs(F131="INST","INSTANTANEOUS",F131="ACUM","ACUMULATED")</f>
        <v>#NAME?</v>
      </c>
    </row>
    <row r="132" customFormat="false" ht="15.75" hidden="false" customHeight="false" outlineLevel="0" collapsed="false">
      <c r="A132" s="14" t="str">
        <f aca="false">IFERROR(__xludf.dummyfunction("""COMPUTED_VALUE"""),"Environmental &amp; Indoor")</f>
        <v>Environmental &amp; Indoor</v>
      </c>
      <c r="B132" s="14" t="str">
        <f aca="false">IFERROR(__xludf.dummyfunction("""COMPUTED_VALUE"""),"Air quality")</f>
        <v>Air quality</v>
      </c>
      <c r="C132" s="14" t="n">
        <f aca="false">IFERROR(__xludf.dummyfunction("""COMPUTED_VALUE"""),343)</f>
        <v>343</v>
      </c>
      <c r="D132" s="14" t="str">
        <f aca="false">IFERROR(__xludf.dummyfunction("""COMPUTED_VALUE"""),"PM1")</f>
        <v>PM1</v>
      </c>
      <c r="E132" s="18" t="str">
        <f aca="false">IFERROR(__xludf.dummyfunction("""COMPUTED_VALUE"""),"μg/m3")</f>
        <v>μg/m3</v>
      </c>
      <c r="F132" s="14" t="str">
        <f aca="false">IFERROR(__xludf.dummyfunction("""COMPUTED_VALUE"""),"INST")</f>
        <v>INST</v>
      </c>
      <c r="G132" s="14" t="str">
        <f aca="false">IFERROR(__xludf.dummyfunction("""COMPUTED_VALUE"""),"PM1")</f>
        <v>PM1</v>
      </c>
      <c r="H132" s="14"/>
      <c r="I132" s="14" t="e">
        <f aca="false">ifs(F132="INST","INSTANTANEOUS",F132="ACUM","ACUMULATED")</f>
        <v>#NAME?</v>
      </c>
    </row>
    <row r="133" customFormat="false" ht="15.75" hidden="false" customHeight="false" outlineLevel="0" collapsed="false">
      <c r="A133" s="14" t="str">
        <f aca="false">IFERROR(__xludf.dummyfunction("""COMPUTED_VALUE"""),"Environmental &amp; Indoor")</f>
        <v>Environmental &amp; Indoor</v>
      </c>
      <c r="B133" s="14" t="str">
        <f aca="false">IFERROR(__xludf.dummyfunction("""COMPUTED_VALUE"""),"Air quality")</f>
        <v>Air quality</v>
      </c>
      <c r="C133" s="14" t="n">
        <f aca="false">IFERROR(__xludf.dummyfunction("""COMPUTED_VALUE"""),344)</f>
        <v>344</v>
      </c>
      <c r="D133" s="14" t="str">
        <f aca="false">IFERROR(__xludf.dummyfunction("""COMPUTED_VALUE"""),"PM4")</f>
        <v>PM4</v>
      </c>
      <c r="E133" s="18" t="str">
        <f aca="false">IFERROR(__xludf.dummyfunction("""COMPUTED_VALUE"""),"μg/m3")</f>
        <v>μg/m3</v>
      </c>
      <c r="F133" s="14" t="str">
        <f aca="false">IFERROR(__xludf.dummyfunction("""COMPUTED_VALUE"""),"INST")</f>
        <v>INST</v>
      </c>
      <c r="G133" s="14" t="str">
        <f aca="false">IFERROR(__xludf.dummyfunction("""COMPUTED_VALUE"""),"PM4")</f>
        <v>PM4</v>
      </c>
      <c r="H133" s="14"/>
      <c r="I133" s="14" t="e">
        <f aca="false">ifs(F133="INST","INSTANTANEOUS",F133="ACUM","ACUMULATED")</f>
        <v>#NAME?</v>
      </c>
    </row>
    <row r="134" customFormat="false" ht="15.75" hidden="false" customHeight="false" outlineLevel="0" collapsed="false">
      <c r="A134" s="14" t="str">
        <f aca="false">IFERROR(__xludf.dummyfunction("""COMPUTED_VALUE"""),"Fluids &amp; Emissions")</f>
        <v>Fluids &amp; Emissions</v>
      </c>
      <c r="B134" s="14" t="str">
        <f aca="false">IFERROR(__xludf.dummyfunction("""COMPUTED_VALUE"""),"Water")</f>
        <v>Water</v>
      </c>
      <c r="C134" s="14" t="n">
        <f aca="false">IFERROR(__xludf.dummyfunction("""COMPUTED_VALUE"""),901)</f>
        <v>901</v>
      </c>
      <c r="D134" s="14" t="str">
        <f aca="false">IFERROR(__xludf.dummyfunction("""COMPUTED_VALUE"""),"Water")</f>
        <v>Water</v>
      </c>
      <c r="E134" s="18" t="str">
        <f aca="false">IFERROR(__xludf.dummyfunction("""COMPUTED_VALUE"""),"m3")</f>
        <v>m3</v>
      </c>
      <c r="F134" s="14" t="str">
        <f aca="false">IFERROR(__xludf.dummyfunction("""COMPUTED_VALUE"""),"ACUM")</f>
        <v>ACUM</v>
      </c>
      <c r="G134" s="14" t="str">
        <f aca="false">IFERROR(__xludf.dummyfunction("""COMPUTED_VALUE"""),"WATERVOL")</f>
        <v>WATERVOL</v>
      </c>
      <c r="H134" s="14" t="str">
        <f aca="false">IFERROR(__xludf.dummyfunction("""COMPUTED_VALUE"""),"Water")</f>
        <v>Water</v>
      </c>
      <c r="I134" s="14" t="e">
        <f aca="false">ifs(F134="INST","INSTANTANEOUS",F134="ACUM","ACUMULATED")</f>
        <v>#NAME?</v>
      </c>
    </row>
    <row r="135" customFormat="false" ht="15.75" hidden="false" customHeight="false" outlineLevel="0" collapsed="false">
      <c r="A135" s="14" t="str">
        <f aca="false">IFERROR(__xludf.dummyfunction("""COMPUTED_VALUE"""),"Fluids &amp; Emissions")</f>
        <v>Fluids &amp; Emissions</v>
      </c>
      <c r="B135" s="14" t="str">
        <f aca="false">IFERROR(__xludf.dummyfunction("""COMPUTED_VALUE"""),"Water")</f>
        <v>Water</v>
      </c>
      <c r="C135" s="14" t="n">
        <f aca="false">IFERROR(__xludf.dummyfunction("""COMPUTED_VALUE"""),902)</f>
        <v>902</v>
      </c>
      <c r="D135" s="14" t="str">
        <f aca="false">IFERROR(__xludf.dummyfunction("""COMPUTED_VALUE"""),"Water flow")</f>
        <v>Water flow</v>
      </c>
      <c r="E135" s="18" t="str">
        <f aca="false">IFERROR(__xludf.dummyfunction("""COMPUTED_VALUE"""),"m3/h")</f>
        <v>m3/h</v>
      </c>
      <c r="F135" s="14" t="str">
        <f aca="false">IFERROR(__xludf.dummyfunction("""COMPUTED_VALUE"""),"INST")</f>
        <v>INST</v>
      </c>
      <c r="G135" s="14" t="str">
        <f aca="false">IFERROR(__xludf.dummyfunction("""COMPUTED_VALUE"""),"WATERFLOW")</f>
        <v>WATERFLOW</v>
      </c>
      <c r="H135" s="14"/>
      <c r="I135" s="14" t="e">
        <f aca="false">ifs(F135="INST","INSTANTANEOUS",F135="ACUM","ACUMULATED")</f>
        <v>#NAME?</v>
      </c>
    </row>
    <row r="136" customFormat="false" ht="15.75" hidden="false" customHeight="false" outlineLevel="0" collapsed="false">
      <c r="A136" s="14" t="str">
        <f aca="false">IFERROR(__xludf.dummyfunction("""COMPUTED_VALUE"""),"Fluids &amp; Emissions")</f>
        <v>Fluids &amp; Emissions</v>
      </c>
      <c r="B136" s="14" t="str">
        <f aca="false">IFERROR(__xludf.dummyfunction("""COMPUTED_VALUE"""),"Water")</f>
        <v>Water</v>
      </c>
      <c r="C136" s="14" t="n">
        <f aca="false">IFERROR(__xludf.dummyfunction("""COMPUTED_VALUE"""),981)</f>
        <v>981</v>
      </c>
      <c r="D136" s="14" t="str">
        <f aca="false">IFERROR(__xludf.dummyfunction("""COMPUTED_VALUE"""),"Water volume Forecast")</f>
        <v>Water volume Forecast</v>
      </c>
      <c r="E136" s="14"/>
      <c r="F136" s="14" t="str">
        <f aca="false">IFERROR(__xludf.dummyfunction("""COMPUTED_VALUE"""),"ACUM")</f>
        <v>ACUM</v>
      </c>
      <c r="G136" s="14" t="str">
        <f aca="false">IFERROR(__xludf.dummyfunction("""COMPUTED_VALUE"""),"WATERVOL_FCST")</f>
        <v>WATERVOL_FCST</v>
      </c>
      <c r="H136" s="14"/>
      <c r="I136" s="14" t="e">
        <f aca="false">ifs(F136="INST","INSTANTANEOUS",F136="ACUM","ACUMULATED")</f>
        <v>#NAME?</v>
      </c>
    </row>
    <row r="137" customFormat="false" ht="15.75" hidden="false" customHeight="false" outlineLevel="0" collapsed="false">
      <c r="A137" s="14" t="str">
        <f aca="false">IFERROR(__xludf.dummyfunction("""COMPUTED_VALUE"""),"Fluids &amp; Emissions")</f>
        <v>Fluids &amp; Emissions</v>
      </c>
      <c r="B137" s="14" t="str">
        <f aca="false">IFERROR(__xludf.dummyfunction("""COMPUTED_VALUE"""),"Emissions")</f>
        <v>Emissions</v>
      </c>
      <c r="C137" s="14" t="n">
        <f aca="false">IFERROR(__xludf.dummyfunction("""COMPUTED_VALUE"""),550)</f>
        <v>550</v>
      </c>
      <c r="D137" s="14" t="str">
        <f aca="false">IFERROR(__xludf.dummyfunction("""COMPUTED_VALUE"""),"Carbon Equivalent Emissions")</f>
        <v>Carbon Equivalent Emissions</v>
      </c>
      <c r="E137" s="18" t="str">
        <f aca="false">IFERROR(__xludf.dummyfunction("""COMPUTED_VALUE"""),"kg")</f>
        <v>kg</v>
      </c>
      <c r="F137" s="14" t="str">
        <f aca="false">IFERROR(__xludf.dummyfunction("""COMPUTED_VALUE"""),"ACUM")</f>
        <v>ACUM</v>
      </c>
      <c r="G137" s="14" t="str">
        <f aca="false">IFERROR(__xludf.dummyfunction("""COMPUTED_VALUE"""),"CARBONEQ")</f>
        <v>CARBONEQ</v>
      </c>
      <c r="H137" s="14"/>
      <c r="I137" s="14" t="e">
        <f aca="false">ifs(F137="INST","INSTANTANEOUS",F137="ACUM","ACUMULATED")</f>
        <v>#NAME?</v>
      </c>
    </row>
    <row r="138" customFormat="false" ht="15.75" hidden="false" customHeight="false" outlineLevel="0" collapsed="false">
      <c r="A138" s="14" t="str">
        <f aca="false">IFERROR(__xludf.dummyfunction("""COMPUTED_VALUE"""),"Fluids &amp; Emissions")</f>
        <v>Fluids &amp; Emissions</v>
      </c>
      <c r="B138" s="14" t="str">
        <f aca="false">IFERROR(__xludf.dummyfunction("""COMPUTED_VALUE"""),"Emissions")</f>
        <v>Emissions</v>
      </c>
      <c r="C138" s="14" t="n">
        <f aca="false">IFERROR(__xludf.dummyfunction("""COMPUTED_VALUE"""),551)</f>
        <v>551</v>
      </c>
      <c r="D138" s="14" t="str">
        <f aca="false">IFERROR(__xludf.dummyfunction("""COMPUTED_VALUE"""),"CO2 - Carbon dioxide Emissions")</f>
        <v>CO2 - Carbon dioxide Emissions</v>
      </c>
      <c r="E138" s="18" t="str">
        <f aca="false">IFERROR(__xludf.dummyfunction("""COMPUTED_VALUE"""),"kg")</f>
        <v>kg</v>
      </c>
      <c r="F138" s="14" t="str">
        <f aca="false">IFERROR(__xludf.dummyfunction("""COMPUTED_VALUE"""),"ACUM")</f>
        <v>ACUM</v>
      </c>
      <c r="G138" s="14" t="str">
        <f aca="false">IFERROR(__xludf.dummyfunction("""COMPUTED_VALUE"""),"CARBONDIOX")</f>
        <v>CARBONDIOX</v>
      </c>
      <c r="H138" s="14"/>
      <c r="I138" s="14" t="e">
        <f aca="false">ifs(F138="INST","INSTANTANEOUS",F138="ACUM","ACUMULATED")</f>
        <v>#NAME?</v>
      </c>
    </row>
    <row r="139" customFormat="false" ht="15.75" hidden="false" customHeight="false" outlineLevel="0" collapsed="false">
      <c r="A139" s="14" t="str">
        <f aca="false">IFERROR(__xludf.dummyfunction("""COMPUTED_VALUE"""),"Fluids &amp; Emissions")</f>
        <v>Fluids &amp; Emissions</v>
      </c>
      <c r="B139" s="14" t="str">
        <f aca="false">IFERROR(__xludf.dummyfunction("""COMPUTED_VALUE"""),"Emissions")</f>
        <v>Emissions</v>
      </c>
      <c r="C139" s="14" t="n">
        <f aca="false">IFERROR(__xludf.dummyfunction("""COMPUTED_VALUE"""),552)</f>
        <v>552</v>
      </c>
      <c r="D139" s="14" t="str">
        <f aca="false">IFERROR(__xludf.dummyfunction("""COMPUTED_VALUE"""),"CH4 - Methane Emissions")</f>
        <v>CH4 - Methane Emissions</v>
      </c>
      <c r="E139" s="18" t="str">
        <f aca="false">IFERROR(__xludf.dummyfunction("""COMPUTED_VALUE"""),"kg")</f>
        <v>kg</v>
      </c>
      <c r="F139" s="14" t="str">
        <f aca="false">IFERROR(__xludf.dummyfunction("""COMPUTED_VALUE"""),"ACUM")</f>
        <v>ACUM</v>
      </c>
      <c r="G139" s="14" t="str">
        <f aca="false">IFERROR(__xludf.dummyfunction("""COMPUTED_VALUE"""),"METHANE")</f>
        <v>METHANE</v>
      </c>
      <c r="H139" s="14"/>
      <c r="I139" s="14" t="e">
        <f aca="false">ifs(F139="INST","INSTANTANEOUS",F139="ACUM","ACUMULATED")</f>
        <v>#NAME?</v>
      </c>
    </row>
    <row r="140" customFormat="false" ht="15.75" hidden="false" customHeight="false" outlineLevel="0" collapsed="false">
      <c r="A140" s="14" t="str">
        <f aca="false">IFERROR(__xludf.dummyfunction("""COMPUTED_VALUE"""),"Fluids &amp; Emissions")</f>
        <v>Fluids &amp; Emissions</v>
      </c>
      <c r="B140" s="14" t="str">
        <f aca="false">IFERROR(__xludf.dummyfunction("""COMPUTED_VALUE"""),"Emissions")</f>
        <v>Emissions</v>
      </c>
      <c r="C140" s="14" t="n">
        <f aca="false">IFERROR(__xludf.dummyfunction("""COMPUTED_VALUE"""),553)</f>
        <v>553</v>
      </c>
      <c r="D140" s="14" t="str">
        <f aca="false">IFERROR(__xludf.dummyfunction("""COMPUTED_VALUE"""),"N2O - Nitrous Oxide Emissions")</f>
        <v>N2O - Nitrous Oxide Emissions</v>
      </c>
      <c r="E140" s="18" t="str">
        <f aca="false">IFERROR(__xludf.dummyfunction("""COMPUTED_VALUE"""),"kg")</f>
        <v>kg</v>
      </c>
      <c r="F140" s="14" t="str">
        <f aca="false">IFERROR(__xludf.dummyfunction("""COMPUTED_VALUE"""),"ACUM")</f>
        <v>ACUM</v>
      </c>
      <c r="G140" s="14" t="str">
        <f aca="false">IFERROR(__xludf.dummyfunction("""COMPUTED_VALUE"""),"NITROOX")</f>
        <v>NITROOX</v>
      </c>
      <c r="H140" s="14"/>
      <c r="I140" s="14" t="e">
        <f aca="false">ifs(F140="INST","INSTANTANEOUS",F140="ACUM","ACUMULATED")</f>
        <v>#NAME?</v>
      </c>
    </row>
    <row r="141" customFormat="false" ht="15.75" hidden="false" customHeight="false" outlineLevel="0" collapsed="false">
      <c r="A141" s="14" t="str">
        <f aca="false">IFERROR(__xludf.dummyfunction("""COMPUTED_VALUE"""),"Fluids &amp; Emissions")</f>
        <v>Fluids &amp; Emissions</v>
      </c>
      <c r="B141" s="14" t="str">
        <f aca="false">IFERROR(__xludf.dummyfunction("""COMPUTED_VALUE"""),"Emissions")</f>
        <v>Emissions</v>
      </c>
      <c r="C141" s="14" t="n">
        <f aca="false">IFERROR(__xludf.dummyfunction("""COMPUTED_VALUE"""),554)</f>
        <v>554</v>
      </c>
      <c r="D141" s="14" t="str">
        <f aca="false">IFERROR(__xludf.dummyfunction("""COMPUTED_VALUE"""),"O3 - Ozone Emissions")</f>
        <v>O3 - Ozone Emissions</v>
      </c>
      <c r="E141" s="18" t="str">
        <f aca="false">IFERROR(__xludf.dummyfunction("""COMPUTED_VALUE"""),"kg")</f>
        <v>kg</v>
      </c>
      <c r="F141" s="14" t="str">
        <f aca="false">IFERROR(__xludf.dummyfunction("""COMPUTED_VALUE"""),"ACUM")</f>
        <v>ACUM</v>
      </c>
      <c r="G141" s="14" t="str">
        <f aca="false">IFERROR(__xludf.dummyfunction("""COMPUTED_VALUE"""),"OZONE")</f>
        <v>OZONE</v>
      </c>
      <c r="H141" s="14"/>
      <c r="I141" s="14" t="e">
        <f aca="false">ifs(F141="INST","INSTANTANEOUS",F141="ACUM","ACUMULATED")</f>
        <v>#NAME?</v>
      </c>
    </row>
    <row r="142" customFormat="false" ht="15.75" hidden="false" customHeight="false" outlineLevel="0" collapsed="false">
      <c r="A142" s="14" t="str">
        <f aca="false">IFERROR(__xludf.dummyfunction("""COMPUTED_VALUE"""),"Fluids &amp; Emissions")</f>
        <v>Fluids &amp; Emissions</v>
      </c>
      <c r="B142" s="14" t="str">
        <f aca="false">IFERROR(__xludf.dummyfunction("""COMPUTED_VALUE"""),"Emissions")</f>
        <v>Emissions</v>
      </c>
      <c r="C142" s="14" t="n">
        <f aca="false">IFERROR(__xludf.dummyfunction("""COMPUTED_VALUE"""),555)</f>
        <v>555</v>
      </c>
      <c r="D142" s="14" t="str">
        <f aca="false">IFERROR(__xludf.dummyfunction("""COMPUTED_VALUE"""),"CFCs - Chlorofluorocarbons Emissions")</f>
        <v>CFCs - Chlorofluorocarbons Emissions</v>
      </c>
      <c r="E142" s="18" t="str">
        <f aca="false">IFERROR(__xludf.dummyfunction("""COMPUTED_VALUE"""),"kg")</f>
        <v>kg</v>
      </c>
      <c r="F142" s="14" t="str">
        <f aca="false">IFERROR(__xludf.dummyfunction("""COMPUTED_VALUE"""),"ACUM")</f>
        <v>ACUM</v>
      </c>
      <c r="G142" s="14" t="str">
        <f aca="false">IFERROR(__xludf.dummyfunction("""COMPUTED_VALUE"""),"CHLOROFLUOR")</f>
        <v>CHLOROFLUOR</v>
      </c>
      <c r="H142" s="14"/>
      <c r="I142" s="14" t="e">
        <f aca="false">ifs(F142="INST","INSTANTANEOUS",F142="ACUM","ACUMULATED")</f>
        <v>#NAME?</v>
      </c>
    </row>
    <row r="143" customFormat="false" ht="15.75" hidden="false" customHeight="false" outlineLevel="0" collapsed="false">
      <c r="A143" s="14" t="str">
        <f aca="false">IFERROR(__xludf.dummyfunction("""COMPUTED_VALUE"""),"Fluids &amp; Emissions")</f>
        <v>Fluids &amp; Emissions</v>
      </c>
      <c r="B143" s="14" t="str">
        <f aca="false">IFERROR(__xludf.dummyfunction("""COMPUTED_VALUE"""),"Emissions")</f>
        <v>Emissions</v>
      </c>
      <c r="C143" s="14" t="n">
        <f aca="false">IFERROR(__xludf.dummyfunction("""COMPUTED_VALUE"""),557)</f>
        <v>557</v>
      </c>
      <c r="D143" s="14" t="str">
        <f aca="false">IFERROR(__xludf.dummyfunction("""COMPUTED_VALUE"""),"SF6 - Sulfur Hexafluoride Emissions")</f>
        <v>SF6 - Sulfur Hexafluoride Emissions</v>
      </c>
      <c r="E143" s="18" t="str">
        <f aca="false">IFERROR(__xludf.dummyfunction("""COMPUTED_VALUE"""),"kg")</f>
        <v>kg</v>
      </c>
      <c r="F143" s="14" t="str">
        <f aca="false">IFERROR(__xludf.dummyfunction("""COMPUTED_VALUE"""),"ACUM")</f>
        <v>ACUM</v>
      </c>
      <c r="G143" s="14" t="str">
        <f aca="false">IFERROR(__xludf.dummyfunction("""COMPUTED_VALUE"""),"SULFURHEX")</f>
        <v>SULFURHEX</v>
      </c>
      <c r="H143" s="14"/>
      <c r="I143" s="14" t="e">
        <f aca="false">ifs(F143="INST","INSTANTANEOUS",F143="ACUM","ACUMULATED")</f>
        <v>#NAME?</v>
      </c>
    </row>
    <row r="144" customFormat="false" ht="15.75" hidden="false" customHeight="false" outlineLevel="0" collapsed="false">
      <c r="A144" s="14" t="str">
        <f aca="false">IFERROR(__xludf.dummyfunction("""COMPUTED_VALUE"""),"Fluids &amp; Emissions")</f>
        <v>Fluids &amp; Emissions</v>
      </c>
      <c r="B144" s="14" t="str">
        <f aca="false">IFERROR(__xludf.dummyfunction("""COMPUTED_VALUE"""),"Emissions")</f>
        <v>Emissions</v>
      </c>
      <c r="C144" s="14" t="n">
        <f aca="false">IFERROR(__xludf.dummyfunction("""COMPUTED_VALUE"""),558)</f>
        <v>558</v>
      </c>
      <c r="D144" s="14" t="str">
        <f aca="false">IFERROR(__xludf.dummyfunction("""COMPUTED_VALUE"""),"NF3 - Nitrogen Trifluoride Emissions")</f>
        <v>NF3 - Nitrogen Trifluoride Emissions</v>
      </c>
      <c r="E144" s="18" t="str">
        <f aca="false">IFERROR(__xludf.dummyfunction("""COMPUTED_VALUE"""),"kg")</f>
        <v>kg</v>
      </c>
      <c r="F144" s="14" t="str">
        <f aca="false">IFERROR(__xludf.dummyfunction("""COMPUTED_VALUE"""),"ACUM")</f>
        <v>ACUM</v>
      </c>
      <c r="G144" s="14" t="str">
        <f aca="false">IFERROR(__xludf.dummyfunction("""COMPUTED_VALUE"""),"NITROGENTRI")</f>
        <v>NITROGENTRI</v>
      </c>
      <c r="H144" s="14"/>
      <c r="I144" s="14" t="e">
        <f aca="false">ifs(F144="INST","INSTANTANEOUS",F144="ACUM","ACUMULATED")</f>
        <v>#NAME?</v>
      </c>
    </row>
    <row r="145" customFormat="false" ht="15.75" hidden="false" customHeight="false" outlineLevel="0" collapsed="false">
      <c r="A145" s="14" t="str">
        <f aca="false">IFERROR(__xludf.dummyfunction("""COMPUTED_VALUE"""),"Fluids &amp; Emissions")</f>
        <v>Fluids &amp; Emissions</v>
      </c>
      <c r="B145" s="14" t="str">
        <f aca="false">IFERROR(__xludf.dummyfunction("""COMPUTED_VALUE"""),"Fluids ")</f>
        <v>Fluids </v>
      </c>
      <c r="C145" s="14" t="n">
        <f aca="false">IFERROR(__xludf.dummyfunction("""COMPUTED_VALUE"""),850)</f>
        <v>850</v>
      </c>
      <c r="D145" s="14" t="str">
        <f aca="false">IFERROR(__xludf.dummyfunction("""COMPUTED_VALUE"""),"Mass flow")</f>
        <v>Mass flow</v>
      </c>
      <c r="E145" s="18" t="str">
        <f aca="false">IFERROR(__xludf.dummyfunction("""COMPUTED_VALUE"""),"kg/h")</f>
        <v>kg/h</v>
      </c>
      <c r="F145" s="14" t="str">
        <f aca="false">IFERROR(__xludf.dummyfunction("""COMPUTED_VALUE"""),"INST")</f>
        <v>INST</v>
      </c>
      <c r="G145" s="14" t="str">
        <f aca="false">IFERROR(__xludf.dummyfunction("""COMPUTED_VALUE"""),"MASSFLOWKG")</f>
        <v>MASSFLOWKG</v>
      </c>
      <c r="H145" s="14"/>
      <c r="I145" s="14" t="e">
        <f aca="false">ifs(F145="INST","INSTANTANEOUS",F145="ACUM","ACUMULATED")</f>
        <v>#NAME?</v>
      </c>
    </row>
    <row r="146" customFormat="false" ht="15.75" hidden="false" customHeight="false" outlineLevel="0" collapsed="false">
      <c r="A146" s="14" t="str">
        <f aca="false">IFERROR(__xludf.dummyfunction("""COMPUTED_VALUE"""),"Fluids &amp; Emissions")</f>
        <v>Fluids &amp; Emissions</v>
      </c>
      <c r="B146" s="14" t="str">
        <f aca="false">IFERROR(__xludf.dummyfunction("""COMPUTED_VALUE"""),"Fluids ")</f>
        <v>Fluids </v>
      </c>
      <c r="C146" s="14" t="n">
        <f aca="false">IFERROR(__xludf.dummyfunction("""COMPUTED_VALUE"""),921)</f>
        <v>921</v>
      </c>
      <c r="D146" s="14" t="str">
        <f aca="false">IFERROR(__xludf.dummyfunction("""COMPUTED_VALUE"""),"Fluid Temperature")</f>
        <v>Fluid Temperature</v>
      </c>
      <c r="E146" s="18" t="str">
        <f aca="false">IFERROR(__xludf.dummyfunction("""COMPUTED_VALUE"""),"ºC")</f>
        <v>ºC</v>
      </c>
      <c r="F146" s="14" t="str">
        <f aca="false">IFERROR(__xludf.dummyfunction("""COMPUTED_VALUE"""),"INST")</f>
        <v>INST</v>
      </c>
      <c r="G146" s="14" t="str">
        <f aca="false">IFERROR(__xludf.dummyfunction("""COMPUTED_VALUE"""),"FLUIDTEMP")</f>
        <v>FLUIDTEMP</v>
      </c>
      <c r="H146" s="14"/>
      <c r="I146" s="14" t="e">
        <f aca="false">ifs(F146="INST","INSTANTANEOUS",F146="ACUM","ACUMULATED")</f>
        <v>#NAME?</v>
      </c>
    </row>
    <row r="147" customFormat="false" ht="15.75" hidden="false" customHeight="false" outlineLevel="0" collapsed="false">
      <c r="A147" s="14" t="str">
        <f aca="false">IFERROR(__xludf.dummyfunction("""COMPUTED_VALUE"""),"Fluids &amp; Emissions")</f>
        <v>Fluids &amp; Emissions</v>
      </c>
      <c r="B147" s="14" t="str">
        <f aca="false">IFERROR(__xludf.dummyfunction("""COMPUTED_VALUE"""),"Fluids ")</f>
        <v>Fluids </v>
      </c>
      <c r="C147" s="14" t="n">
        <f aca="false">IFERROR(__xludf.dummyfunction("""COMPUTED_VALUE"""),922)</f>
        <v>922</v>
      </c>
      <c r="D147" s="14" t="str">
        <f aca="false">IFERROR(__xludf.dummyfunction("""COMPUTED_VALUE"""),"Fluid Temperature")</f>
        <v>Fluid Temperature</v>
      </c>
      <c r="E147" s="18" t="str">
        <f aca="false">IFERROR(__xludf.dummyfunction("""COMPUTED_VALUE"""),"ºF")</f>
        <v>ºF</v>
      </c>
      <c r="F147" s="14" t="str">
        <f aca="false">IFERROR(__xludf.dummyfunction("""COMPUTED_VALUE"""),"INST")</f>
        <v>INST</v>
      </c>
      <c r="G147" s="14" t="str">
        <f aca="false">IFERROR(__xludf.dummyfunction("""COMPUTED_VALUE"""),"FLUIDTEMPF")</f>
        <v>FLUIDTEMPF</v>
      </c>
      <c r="H147" s="14"/>
      <c r="I147" s="14" t="e">
        <f aca="false">ifs(F147="INST","INSTANTANEOUS",F147="ACUM","ACUMULATED")</f>
        <v>#NAME?</v>
      </c>
    </row>
    <row r="148" customFormat="false" ht="15.75" hidden="false" customHeight="false" outlineLevel="0" collapsed="false">
      <c r="A148" s="14" t="str">
        <f aca="false">IFERROR(__xludf.dummyfunction("""COMPUTED_VALUE"""),"Fluids &amp; Emissions")</f>
        <v>Fluids &amp; Emissions</v>
      </c>
      <c r="B148" s="14" t="str">
        <f aca="false">IFERROR(__xludf.dummyfunction("""COMPUTED_VALUE"""),"Fluids ")</f>
        <v>Fluids </v>
      </c>
      <c r="C148" s="14" t="n">
        <f aca="false">IFERROR(__xludf.dummyfunction("""COMPUTED_VALUE"""),923)</f>
        <v>923</v>
      </c>
      <c r="D148" s="14" t="str">
        <f aca="false">IFERROR(__xludf.dummyfunction("""COMPUTED_VALUE"""),"Fluid Pressure")</f>
        <v>Fluid Pressure</v>
      </c>
      <c r="E148" s="18" t="str">
        <f aca="false">IFERROR(__xludf.dummyfunction("""COMPUTED_VALUE"""),"bar")</f>
        <v>bar</v>
      </c>
      <c r="F148" s="14" t="str">
        <f aca="false">IFERROR(__xludf.dummyfunction("""COMPUTED_VALUE"""),"INST")</f>
        <v>INST</v>
      </c>
      <c r="G148" s="14" t="str">
        <f aca="false">IFERROR(__xludf.dummyfunction("""COMPUTED_VALUE"""),"FLUIDPRESSURE")</f>
        <v>FLUIDPRESSURE</v>
      </c>
      <c r="H148" s="14"/>
      <c r="I148" s="14" t="e">
        <f aca="false">ifs(F148="INST","INSTANTANEOUS",F148="ACUM","ACUMULATED")</f>
        <v>#NAME?</v>
      </c>
    </row>
    <row r="149" customFormat="false" ht="15.75" hidden="false" customHeight="false" outlineLevel="0" collapsed="false">
      <c r="A149" s="14" t="str">
        <f aca="false">IFERROR(__xludf.dummyfunction("""COMPUTED_VALUE"""),"Fluids &amp; Emissions")</f>
        <v>Fluids &amp; Emissions</v>
      </c>
      <c r="B149" s="14" t="str">
        <f aca="false">IFERROR(__xludf.dummyfunction("""COMPUTED_VALUE"""),"Fluids ")</f>
        <v>Fluids </v>
      </c>
      <c r="C149" s="14" t="n">
        <f aca="false">IFERROR(__xludf.dummyfunction("""COMPUTED_VALUE"""),924)</f>
        <v>924</v>
      </c>
      <c r="D149" s="14" t="str">
        <f aca="false">IFERROR(__xludf.dummyfunction("""COMPUTED_VALUE"""),"Fluid Pressure")</f>
        <v>Fluid Pressure</v>
      </c>
      <c r="E149" s="18" t="str">
        <f aca="false">IFERROR(__xludf.dummyfunction("""COMPUTED_VALUE"""),"psi")</f>
        <v>psi</v>
      </c>
      <c r="F149" s="14" t="str">
        <f aca="false">IFERROR(__xludf.dummyfunction("""COMPUTED_VALUE"""),"INST")</f>
        <v>INST</v>
      </c>
      <c r="G149" s="14" t="str">
        <f aca="false">IFERROR(__xludf.dummyfunction("""COMPUTED_VALUE"""),"FLUIDPRESSUREPSI")</f>
        <v>FLUIDPRESSUREPSI</v>
      </c>
      <c r="H149" s="14"/>
      <c r="I149" s="14" t="e">
        <f aca="false">ifs(F149="INST","INSTANTANEOUS",F149="ACUM","ACUMULATED")</f>
        <v>#NAME?</v>
      </c>
    </row>
    <row r="150" customFormat="false" ht="15.75" hidden="false" customHeight="false" outlineLevel="0" collapsed="false">
      <c r="A150" s="14" t="str">
        <f aca="false">IFERROR(__xludf.dummyfunction("""COMPUTED_VALUE"""),"Fluids &amp; Emissions")</f>
        <v>Fluids &amp; Emissions</v>
      </c>
      <c r="B150" s="14" t="str">
        <f aca="false">IFERROR(__xludf.dummyfunction("""COMPUTED_VALUE"""),"Fluids ")</f>
        <v>Fluids </v>
      </c>
      <c r="C150" s="14" t="n">
        <f aca="false">IFERROR(__xludf.dummyfunction("""COMPUTED_VALUE"""),925)</f>
        <v>925</v>
      </c>
      <c r="D150" s="14" t="str">
        <f aca="false">IFERROR(__xludf.dummyfunction("""COMPUTED_VALUE"""),"Total Chlorine")</f>
        <v>Total Chlorine</v>
      </c>
      <c r="E150" s="18" t="str">
        <f aca="false">IFERROR(__xludf.dummyfunction("""COMPUTED_VALUE"""),"ppm")</f>
        <v>ppm</v>
      </c>
      <c r="F150" s="14" t="str">
        <f aca="false">IFERROR(__xludf.dummyfunction("""COMPUTED_VALUE"""),"INST")</f>
        <v>INST</v>
      </c>
      <c r="G150" s="14" t="str">
        <f aca="false">IFERROR(__xludf.dummyfunction("""COMPUTED_VALUE"""),"TOTALCHLORINE")</f>
        <v>TOTALCHLORINE</v>
      </c>
      <c r="H150" s="14"/>
      <c r="I150" s="14" t="e">
        <f aca="false">ifs(F150="INST","INSTANTANEOUS",F150="ACUM","ACUMULATED")</f>
        <v>#NAME?</v>
      </c>
    </row>
    <row r="151" customFormat="false" ht="15.75" hidden="false" customHeight="false" outlineLevel="0" collapsed="false">
      <c r="A151" s="14" t="str">
        <f aca="false">IFERROR(__xludf.dummyfunction("""COMPUTED_VALUE"""),"Fluids &amp; Emissions")</f>
        <v>Fluids &amp; Emissions</v>
      </c>
      <c r="B151" s="14" t="str">
        <f aca="false">IFERROR(__xludf.dummyfunction("""COMPUTED_VALUE"""),"Fluids ")</f>
        <v>Fluids </v>
      </c>
      <c r="C151" s="14" t="n">
        <f aca="false">IFERROR(__xludf.dummyfunction("""COMPUTED_VALUE"""),926)</f>
        <v>926</v>
      </c>
      <c r="D151" s="14" t="str">
        <f aca="false">IFERROR(__xludf.dummyfunction("""COMPUTED_VALUE"""),"Total Chlorine")</f>
        <v>Total Chlorine</v>
      </c>
      <c r="E151" s="18" t="str">
        <f aca="false">IFERROR(__xludf.dummyfunction("""COMPUTED_VALUE"""),"mg/l")</f>
        <v>mg/l</v>
      </c>
      <c r="F151" s="14" t="str">
        <f aca="false">IFERROR(__xludf.dummyfunction("""COMPUTED_VALUE"""),"INST")</f>
        <v>INST</v>
      </c>
      <c r="G151" s="14" t="str">
        <f aca="false">IFERROR(__xludf.dummyfunction("""COMPUTED_VALUE"""),"TOTALCHLORINEMGL")</f>
        <v>TOTALCHLORINEMGL</v>
      </c>
      <c r="H151" s="14"/>
      <c r="I151" s="14" t="e">
        <f aca="false">ifs(F151="INST","INSTANTANEOUS",F151="ACUM","ACUMULATED")</f>
        <v>#NAME?</v>
      </c>
    </row>
    <row r="152" customFormat="false" ht="15.75" hidden="false" customHeight="false" outlineLevel="0" collapsed="false">
      <c r="A152" s="14" t="str">
        <f aca="false">IFERROR(__xludf.dummyfunction("""COMPUTED_VALUE"""),"Fluids &amp; Emissions")</f>
        <v>Fluids &amp; Emissions</v>
      </c>
      <c r="B152" s="14" t="str">
        <f aca="false">IFERROR(__xludf.dummyfunction("""COMPUTED_VALUE"""),"Fluids ")</f>
        <v>Fluids </v>
      </c>
      <c r="C152" s="14" t="n">
        <f aca="false">IFERROR(__xludf.dummyfunction("""COMPUTED_VALUE"""),927)</f>
        <v>927</v>
      </c>
      <c r="D152" s="14" t="str">
        <f aca="false">IFERROR(__xludf.dummyfunction("""COMPUTED_VALUE"""),"Free Chlorine")</f>
        <v>Free Chlorine</v>
      </c>
      <c r="E152" s="18" t="str">
        <f aca="false">IFERROR(__xludf.dummyfunction("""COMPUTED_VALUE"""),"ppm")</f>
        <v>ppm</v>
      </c>
      <c r="F152" s="14" t="str">
        <f aca="false">IFERROR(__xludf.dummyfunction("""COMPUTED_VALUE"""),"INST")</f>
        <v>INST</v>
      </c>
      <c r="G152" s="14" t="str">
        <f aca="false">IFERROR(__xludf.dummyfunction("""COMPUTED_VALUE"""),"FREECHLORINE")</f>
        <v>FREECHLORINE</v>
      </c>
      <c r="H152" s="14"/>
      <c r="I152" s="14" t="e">
        <f aca="false">ifs(F152="INST","INSTANTANEOUS",F152="ACUM","ACUMULATED")</f>
        <v>#NAME?</v>
      </c>
    </row>
    <row r="153" customFormat="false" ht="15.75" hidden="false" customHeight="false" outlineLevel="0" collapsed="false">
      <c r="A153" s="14" t="str">
        <f aca="false">IFERROR(__xludf.dummyfunction("""COMPUTED_VALUE"""),"Fluids &amp; Emissions")</f>
        <v>Fluids &amp; Emissions</v>
      </c>
      <c r="B153" s="14" t="str">
        <f aca="false">IFERROR(__xludf.dummyfunction("""COMPUTED_VALUE"""),"Fluids ")</f>
        <v>Fluids </v>
      </c>
      <c r="C153" s="14" t="n">
        <f aca="false">IFERROR(__xludf.dummyfunction("""COMPUTED_VALUE"""),928)</f>
        <v>928</v>
      </c>
      <c r="D153" s="14" t="str">
        <f aca="false">IFERROR(__xludf.dummyfunction("""COMPUTED_VALUE"""),"Free Chlorine")</f>
        <v>Free Chlorine</v>
      </c>
      <c r="E153" s="18" t="str">
        <f aca="false">IFERROR(__xludf.dummyfunction("""COMPUTED_VALUE"""),"mg/l")</f>
        <v>mg/l</v>
      </c>
      <c r="F153" s="14" t="str">
        <f aca="false">IFERROR(__xludf.dummyfunction("""COMPUTED_VALUE"""),"INST")</f>
        <v>INST</v>
      </c>
      <c r="G153" s="14" t="str">
        <f aca="false">IFERROR(__xludf.dummyfunction("""COMPUTED_VALUE"""),"FREECHLORINEMGL")</f>
        <v>FREECHLORINEMGL</v>
      </c>
      <c r="H153" s="14"/>
      <c r="I153" s="14" t="e">
        <f aca="false">ifs(F153="INST","INSTANTANEOUS",F153="ACUM","ACUMULATED")</f>
        <v>#NAME?</v>
      </c>
    </row>
    <row r="154" customFormat="false" ht="15.75" hidden="false" customHeight="false" outlineLevel="0" collapsed="false">
      <c r="A154" s="14" t="str">
        <f aca="false">IFERROR(__xludf.dummyfunction("""COMPUTED_VALUE"""),"Fluids &amp; Emissions")</f>
        <v>Fluids &amp; Emissions</v>
      </c>
      <c r="B154" s="14" t="str">
        <f aca="false">IFERROR(__xludf.dummyfunction("""COMPUTED_VALUE"""),"Fluids ")</f>
        <v>Fluids </v>
      </c>
      <c r="C154" s="14" t="n">
        <f aca="false">IFERROR(__xludf.dummyfunction("""COMPUTED_VALUE"""),929)</f>
        <v>929</v>
      </c>
      <c r="D154" s="14" t="str">
        <f aca="false">IFERROR(__xludf.dummyfunction("""COMPUTED_VALUE"""),"pH")</f>
        <v>pH</v>
      </c>
      <c r="E154" s="14"/>
      <c r="F154" s="14" t="str">
        <f aca="false">IFERROR(__xludf.dummyfunction("""COMPUTED_VALUE"""),"INST")</f>
        <v>INST</v>
      </c>
      <c r="G154" s="14" t="str">
        <f aca="false">IFERROR(__xludf.dummyfunction("""COMPUTED_VALUE"""),"PH")</f>
        <v>PH</v>
      </c>
      <c r="H154" s="14"/>
      <c r="I154" s="14" t="e">
        <f aca="false">ifs(F154="INST","INSTANTANEOUS",F154="ACUM","ACUMULATED")</f>
        <v>#NAME?</v>
      </c>
    </row>
    <row r="155" customFormat="false" ht="15.75" hidden="false" customHeight="false" outlineLevel="0" collapsed="false">
      <c r="A155" s="14" t="str">
        <f aca="false">IFERROR(__xludf.dummyfunction("""COMPUTED_VALUE"""),"Fluids &amp; Emissions")</f>
        <v>Fluids &amp; Emissions</v>
      </c>
      <c r="B155" s="14" t="str">
        <f aca="false">IFERROR(__xludf.dummyfunction("""COMPUTED_VALUE"""),"Fluids ")</f>
        <v>Fluids </v>
      </c>
      <c r="C155" s="14" t="n">
        <f aca="false">IFERROR(__xludf.dummyfunction("""COMPUTED_VALUE"""),930)</f>
        <v>930</v>
      </c>
      <c r="D155" s="14" t="str">
        <f aca="false">IFERROR(__xludf.dummyfunction("""COMPUTED_VALUE"""),"Biofilm")</f>
        <v>Biofilm</v>
      </c>
      <c r="E155" s="18" t="str">
        <f aca="false">IFERROR(__xludf.dummyfunction("""COMPUTED_VALUE"""),"mV")</f>
        <v>mV</v>
      </c>
      <c r="F155" s="14" t="str">
        <f aca="false">IFERROR(__xludf.dummyfunction("""COMPUTED_VALUE"""),"INST")</f>
        <v>INST</v>
      </c>
      <c r="G155" s="14" t="str">
        <f aca="false">IFERROR(__xludf.dummyfunction("""COMPUTED_VALUE"""),"FLUIDBIOFILM")</f>
        <v>FLUIDBIOFILM</v>
      </c>
      <c r="H155" s="14"/>
      <c r="I155" s="14" t="e">
        <f aca="false">ifs(F155="INST","INSTANTANEOUS",F155="ACUM","ACUMULATED")</f>
        <v>#NAME?</v>
      </c>
    </row>
    <row r="156" customFormat="false" ht="15.75" hidden="false" customHeight="false" outlineLevel="0" collapsed="false">
      <c r="A156" s="14" t="str">
        <f aca="false">IFERROR(__xludf.dummyfunction("""COMPUTED_VALUE"""),"Fluids &amp; Emissions")</f>
        <v>Fluids &amp; Emissions</v>
      </c>
      <c r="B156" s="14" t="str">
        <f aca="false">IFERROR(__xludf.dummyfunction("""COMPUTED_VALUE"""),"Fluids ")</f>
        <v>Fluids </v>
      </c>
      <c r="C156" s="14" t="n">
        <f aca="false">IFERROR(__xludf.dummyfunction("""COMPUTED_VALUE"""),931)</f>
        <v>931</v>
      </c>
      <c r="D156" s="14" t="str">
        <f aca="false">IFERROR(__xludf.dummyfunction("""COMPUTED_VALUE"""),"Fluid Volume Supply")</f>
        <v>Fluid Volume Supply</v>
      </c>
      <c r="E156" s="18" t="str">
        <f aca="false">IFERROR(__xludf.dummyfunction("""COMPUTED_VALUE"""),"m3")</f>
        <v>m3</v>
      </c>
      <c r="F156" s="14" t="str">
        <f aca="false">IFERROR(__xludf.dummyfunction("""COMPUTED_VALUE"""),"ACUM")</f>
        <v>ACUM</v>
      </c>
      <c r="G156" s="14" t="str">
        <f aca="false">IFERROR(__xludf.dummyfunction("""COMPUTED_VALUE"""),"FLUIDVOL_SUPPLY")</f>
        <v>FLUIDVOL_SUPPLY</v>
      </c>
      <c r="H156" s="14"/>
      <c r="I156" s="14" t="e">
        <f aca="false">ifs(F156="INST","INSTANTANEOUS",F156="ACUM","ACUMULATED")</f>
        <v>#NAME?</v>
      </c>
    </row>
    <row r="157" customFormat="false" ht="15.75" hidden="false" customHeight="false" outlineLevel="0" collapsed="false">
      <c r="A157" s="14" t="str">
        <f aca="false">IFERROR(__xludf.dummyfunction("""COMPUTED_VALUE"""),"Fluids &amp; Emissions")</f>
        <v>Fluids &amp; Emissions</v>
      </c>
      <c r="B157" s="14" t="str">
        <f aca="false">IFERROR(__xludf.dummyfunction("""COMPUTED_VALUE"""),"Fluids ")</f>
        <v>Fluids </v>
      </c>
      <c r="C157" s="14" t="n">
        <f aca="false">IFERROR(__xludf.dummyfunction("""COMPUTED_VALUE"""),932)</f>
        <v>932</v>
      </c>
      <c r="D157" s="14" t="str">
        <f aca="false">IFERROR(__xludf.dummyfunction("""COMPUTED_VALUE"""),"Fluid Volume Return")</f>
        <v>Fluid Volume Return</v>
      </c>
      <c r="E157" s="18" t="str">
        <f aca="false">IFERROR(__xludf.dummyfunction("""COMPUTED_VALUE"""),"m3")</f>
        <v>m3</v>
      </c>
      <c r="F157" s="14" t="str">
        <f aca="false">IFERROR(__xludf.dummyfunction("""COMPUTED_VALUE"""),"ACUM")</f>
        <v>ACUM</v>
      </c>
      <c r="G157" s="14" t="str">
        <f aca="false">IFERROR(__xludf.dummyfunction("""COMPUTED_VALUE"""),"FLUIDVOL_RETURN")</f>
        <v>FLUIDVOL_RETURN</v>
      </c>
      <c r="H157" s="14"/>
      <c r="I157" s="14" t="e">
        <f aca="false">ifs(F157="INST","INSTANTANEOUS",F157="ACUM","ACUMULATED")</f>
        <v>#NAME?</v>
      </c>
    </row>
    <row r="158" customFormat="false" ht="15.75" hidden="false" customHeight="false" outlineLevel="0" collapsed="false">
      <c r="A158" s="14" t="str">
        <f aca="false">IFERROR(__xludf.dummyfunction("""COMPUTED_VALUE"""),"Fluids &amp; Emissions")</f>
        <v>Fluids &amp; Emissions</v>
      </c>
      <c r="B158" s="14" t="str">
        <f aca="false">IFERROR(__xludf.dummyfunction("""COMPUTED_VALUE"""),"Fluids ")</f>
        <v>Fluids </v>
      </c>
      <c r="C158" s="14" t="n">
        <f aca="false">IFERROR(__xludf.dummyfunction("""COMPUTED_VALUE"""),933)</f>
        <v>933</v>
      </c>
      <c r="D158" s="14" t="str">
        <f aca="false">IFERROR(__xludf.dummyfunction("""COMPUTED_VALUE"""),"ORP")</f>
        <v>ORP</v>
      </c>
      <c r="E158" s="18" t="str">
        <f aca="false">IFERROR(__xludf.dummyfunction("""COMPUTED_VALUE"""),"mV")</f>
        <v>mV</v>
      </c>
      <c r="F158" s="14" t="str">
        <f aca="false">IFERROR(__xludf.dummyfunction("""COMPUTED_VALUE"""),"INST")</f>
        <v>INST</v>
      </c>
      <c r="G158" s="14" t="str">
        <f aca="false">IFERROR(__xludf.dummyfunction("""COMPUTED_VALUE"""),"ORP")</f>
        <v>ORP</v>
      </c>
      <c r="H158" s="14"/>
      <c r="I158" s="14" t="e">
        <f aca="false">ifs(F158="INST","INSTANTANEOUS",F158="ACUM","ACUMULATED")</f>
        <v>#NAME?</v>
      </c>
    </row>
    <row r="159" customFormat="false" ht="15.75" hidden="false" customHeight="false" outlineLevel="0" collapsed="false">
      <c r="A159" s="14" t="str">
        <f aca="false">IFERROR(__xludf.dummyfunction("""COMPUTED_VALUE"""),"Fluids &amp; Emissions")</f>
        <v>Fluids &amp; Emissions</v>
      </c>
      <c r="B159" s="14" t="str">
        <f aca="false">IFERROR(__xludf.dummyfunction("""COMPUTED_VALUE"""),"Tank")</f>
        <v>Tank</v>
      </c>
      <c r="C159" s="14" t="n">
        <f aca="false">IFERROR(__xludf.dummyfunction("""COMPUTED_VALUE"""),910)</f>
        <v>910</v>
      </c>
      <c r="D159" s="14" t="str">
        <f aca="false">IFERROR(__xludf.dummyfunction("""COMPUTED_VALUE"""),"Tank level")</f>
        <v>Tank level</v>
      </c>
      <c r="E159" s="18" t="str">
        <f aca="false">IFERROR(__xludf.dummyfunction("""COMPUTED_VALUE"""),"%")</f>
        <v>%</v>
      </c>
      <c r="F159" s="14" t="str">
        <f aca="false">IFERROR(__xludf.dummyfunction("""COMPUTED_VALUE"""),"INST")</f>
        <v>INST</v>
      </c>
      <c r="G159" s="14" t="str">
        <f aca="false">IFERROR(__xludf.dummyfunction("""COMPUTED_VALUE"""),"TANKLEVEL")</f>
        <v>TANKLEVEL</v>
      </c>
      <c r="H159" s="14"/>
      <c r="I159" s="14" t="e">
        <f aca="false">ifs(F159="INST","INSTANTANEOUS",F159="ACUM","ACUMULATED")</f>
        <v>#NAME?</v>
      </c>
    </row>
    <row r="160" customFormat="false" ht="15.75" hidden="false" customHeight="false" outlineLevel="0" collapsed="false">
      <c r="A160" s="14" t="str">
        <f aca="false">IFERROR(__xludf.dummyfunction("""COMPUTED_VALUE"""),"Fluids &amp; Emissions")</f>
        <v>Fluids &amp; Emissions</v>
      </c>
      <c r="B160" s="14" t="str">
        <f aca="false">IFERROR(__xludf.dummyfunction("""COMPUTED_VALUE"""),"Tank")</f>
        <v>Tank</v>
      </c>
      <c r="C160" s="14" t="n">
        <f aca="false">IFERROR(__xludf.dummyfunction("""COMPUTED_VALUE"""),911)</f>
        <v>911</v>
      </c>
      <c r="D160" s="14" t="str">
        <f aca="false">IFERROR(__xludf.dummyfunction("""COMPUTED_VALUE"""),"Tank pressure")</f>
        <v>Tank pressure</v>
      </c>
      <c r="E160" s="18" t="str">
        <f aca="false">IFERROR(__xludf.dummyfunction("""COMPUTED_VALUE"""),"bar")</f>
        <v>bar</v>
      </c>
      <c r="F160" s="14" t="str">
        <f aca="false">IFERROR(__xludf.dummyfunction("""COMPUTED_VALUE"""),"INST")</f>
        <v>INST</v>
      </c>
      <c r="G160" s="14" t="str">
        <f aca="false">IFERROR(__xludf.dummyfunction("""COMPUTED_VALUE"""),"TANKPRESS")</f>
        <v>TANKPRESS</v>
      </c>
      <c r="H160" s="14"/>
      <c r="I160" s="14" t="e">
        <f aca="false">ifs(F160="INST","INSTANTANEOUS",F160="ACUM","ACUMULATED")</f>
        <v>#NAME?</v>
      </c>
    </row>
    <row r="161" customFormat="false" ht="15.75" hidden="false" customHeight="false" outlineLevel="0" collapsed="false">
      <c r="A161" s="14" t="str">
        <f aca="false">IFERROR(__xludf.dummyfunction("""COMPUTED_VALUE"""),"Fluids &amp; Emissions")</f>
        <v>Fluids &amp; Emissions</v>
      </c>
      <c r="B161" s="14" t="str">
        <f aca="false">IFERROR(__xludf.dummyfunction("""COMPUTED_VALUE"""),"Tank")</f>
        <v>Tank</v>
      </c>
      <c r="C161" s="14" t="n">
        <f aca="false">IFERROR(__xludf.dummyfunction("""COMPUTED_VALUE"""),912)</f>
        <v>912</v>
      </c>
      <c r="D161" s="14" t="str">
        <f aca="false">IFERROR(__xludf.dummyfunction("""COMPUTED_VALUE"""),"Tank temperature")</f>
        <v>Tank temperature</v>
      </c>
      <c r="E161" s="18" t="str">
        <f aca="false">IFERROR(__xludf.dummyfunction("""COMPUTED_VALUE"""),"℃")</f>
        <v>℃</v>
      </c>
      <c r="F161" s="14" t="str">
        <f aca="false">IFERROR(__xludf.dummyfunction("""COMPUTED_VALUE"""),"INST")</f>
        <v>INST</v>
      </c>
      <c r="G161" s="14" t="str">
        <f aca="false">IFERROR(__xludf.dummyfunction("""COMPUTED_VALUE"""),"TANKTEMP")</f>
        <v>TANKTEMP</v>
      </c>
      <c r="H161" s="14"/>
      <c r="I161" s="14" t="e">
        <f aca="false">ifs(F161="INST","INSTANTANEOUS",F161="ACUM","ACUMULATED")</f>
        <v>#NAME?</v>
      </c>
    </row>
    <row r="162" customFormat="false" ht="15.75" hidden="false" customHeight="false" outlineLevel="0" collapsed="false">
      <c r="A162" s="14" t="str">
        <f aca="false">IFERROR(__xludf.dummyfunction("""COMPUTED_VALUE"""),"Electronics")</f>
        <v>Electronics</v>
      </c>
      <c r="B162" s="14" t="str">
        <f aca="false">IFERROR(__xludf.dummyfunction("""COMPUTED_VALUE"""),"Generic")</f>
        <v>Generic</v>
      </c>
      <c r="C162" s="14" t="n">
        <f aca="false">IFERROR(__xludf.dummyfunction("""COMPUTED_VALUE"""),161)</f>
        <v>161</v>
      </c>
      <c r="D162" s="14" t="str">
        <f aca="false">IFERROR(__xludf.dummyfunction("""COMPUTED_VALUE"""),"Time of Use")</f>
        <v>Time of Use</v>
      </c>
      <c r="E162" s="18" t="str">
        <f aca="false">IFERROR(__xludf.dummyfunction("""COMPUTED_VALUE"""),"h")</f>
        <v>h</v>
      </c>
      <c r="F162" s="14" t="str">
        <f aca="false">IFERROR(__xludf.dummyfunction("""COMPUTED_VALUE"""),"ACUM")</f>
        <v>ACUM</v>
      </c>
      <c r="G162" s="14" t="str">
        <f aca="false">IFERROR(__xludf.dummyfunction("""COMPUTED_VALUE"""),"TOU")</f>
        <v>TOU</v>
      </c>
      <c r="H162" s="14"/>
      <c r="I162" s="14" t="e">
        <f aca="false">ifs(F162="INST","INSTANTANEOUS",F162="ACUM","ACUMULATED")</f>
        <v>#NAME?</v>
      </c>
    </row>
    <row r="163" customFormat="false" ht="15.75" hidden="false" customHeight="false" outlineLevel="0" collapsed="false">
      <c r="A163" s="14" t="str">
        <f aca="false">IFERROR(__xludf.dummyfunction("""COMPUTED_VALUE"""),"Electronics")</f>
        <v>Electronics</v>
      </c>
      <c r="B163" s="14" t="str">
        <f aca="false">IFERROR(__xludf.dummyfunction("""COMPUTED_VALUE"""),"Generic")</f>
        <v>Generic</v>
      </c>
      <c r="C163" s="14" t="n">
        <f aca="false">IFERROR(__xludf.dummyfunction("""COMPUTED_VALUE"""),499)</f>
        <v>499</v>
      </c>
      <c r="D163" s="14" t="str">
        <f aca="false">IFERROR(__xludf.dummyfunction("""COMPUTED_VALUE"""),"Efficiency")</f>
        <v>Efficiency</v>
      </c>
      <c r="E163" s="18" t="str">
        <f aca="false">IFERROR(__xludf.dummyfunction("""COMPUTED_VALUE"""),"%")</f>
        <v>%</v>
      </c>
      <c r="F163" s="14" t="str">
        <f aca="false">IFERROR(__xludf.dummyfunction("""COMPUTED_VALUE"""),"INST")</f>
        <v>INST</v>
      </c>
      <c r="G163" s="14" t="str">
        <f aca="false">IFERROR(__xludf.dummyfunction("""COMPUTED_VALUE"""),"EFFICIENCY")</f>
        <v>EFFICIENCY</v>
      </c>
      <c r="H163" s="14"/>
      <c r="I163" s="14" t="e">
        <f aca="false">ifs(F163="INST","INSTANTANEOUS",F163="ACUM","ACUMULATED")</f>
        <v>#NAME?</v>
      </c>
    </row>
    <row r="164" customFormat="false" ht="15.75" hidden="false" customHeight="false" outlineLevel="0" collapsed="false">
      <c r="A164" s="14" t="str">
        <f aca="false">IFERROR(__xludf.dummyfunction("""COMPUTED_VALUE"""),"Electronics")</f>
        <v>Electronics</v>
      </c>
      <c r="B164" s="14" t="str">
        <f aca="false">IFERROR(__xludf.dummyfunction("""COMPUTED_VALUE"""),"Generic")</f>
        <v>Generic</v>
      </c>
      <c r="C164" s="14" t="n">
        <f aca="false">IFERROR(__xludf.dummyfunction("""COMPUTED_VALUE"""),501)</f>
        <v>501</v>
      </c>
      <c r="D164" s="14" t="str">
        <f aca="false">IFERROR(__xludf.dummyfunction("""COMPUTED_VALUE"""),"Digital Binary Input")</f>
        <v>Digital Binary Input</v>
      </c>
      <c r="E164" s="18" t="str">
        <f aca="false">IFERROR(__xludf.dummyfunction("""COMPUTED_VALUE"""),"-")</f>
        <v>-</v>
      </c>
      <c r="F164" s="14" t="str">
        <f aca="false">IFERROR(__xludf.dummyfunction("""COMPUTED_VALUE"""),"INST")</f>
        <v>INST</v>
      </c>
      <c r="G164" s="14" t="str">
        <f aca="false">IFERROR(__xludf.dummyfunction("""COMPUTED_VALUE"""),"IO")</f>
        <v>IO</v>
      </c>
      <c r="H164" s="14"/>
      <c r="I164" s="14" t="e">
        <f aca="false">ifs(F164="INST","INSTANTANEOUS",F164="ACUM","ACUMULATED")</f>
        <v>#NAME?</v>
      </c>
    </row>
    <row r="165" customFormat="false" ht="15.75" hidden="false" customHeight="false" outlineLevel="0" collapsed="false">
      <c r="A165" s="14" t="str">
        <f aca="false">IFERROR(__xludf.dummyfunction("""COMPUTED_VALUE"""),"Electronics")</f>
        <v>Electronics</v>
      </c>
      <c r="B165" s="14" t="str">
        <f aca="false">IFERROR(__xludf.dummyfunction("""COMPUTED_VALUE"""),"Generic")</f>
        <v>Generic</v>
      </c>
      <c r="C165" s="14" t="n">
        <f aca="false">IFERROR(__xludf.dummyfunction("""COMPUTED_VALUE"""),502)</f>
        <v>502</v>
      </c>
      <c r="D165" s="14" t="str">
        <f aca="false">IFERROR(__xludf.dummyfunction("""COMPUTED_VALUE"""),"Pulse Counter")</f>
        <v>Pulse Counter</v>
      </c>
      <c r="E165" s="18" t="str">
        <f aca="false">IFERROR(__xludf.dummyfunction("""COMPUTED_VALUE"""),"-")</f>
        <v>-</v>
      </c>
      <c r="F165" s="14" t="str">
        <f aca="false">IFERROR(__xludf.dummyfunction("""COMPUTED_VALUE"""),"ACUM")</f>
        <v>ACUM</v>
      </c>
      <c r="G165" s="14" t="str">
        <f aca="false">IFERROR(__xludf.dummyfunction("""COMPUTED_VALUE"""),"PULSE")</f>
        <v>PULSE</v>
      </c>
      <c r="H165" s="14"/>
      <c r="I165" s="14" t="e">
        <f aca="false">ifs(F165="INST","INSTANTANEOUS",F165="ACUM","ACUMULATED")</f>
        <v>#NAME?</v>
      </c>
    </row>
    <row r="166" customFormat="false" ht="15.75" hidden="false" customHeight="false" outlineLevel="0" collapsed="false">
      <c r="A166" s="14" t="str">
        <f aca="false">IFERROR(__xludf.dummyfunction("""COMPUTED_VALUE"""),"Electronics")</f>
        <v>Electronics</v>
      </c>
      <c r="B166" s="14" t="str">
        <f aca="false">IFERROR(__xludf.dummyfunction("""COMPUTED_VALUE"""),"Generic")</f>
        <v>Generic</v>
      </c>
      <c r="C166" s="14" t="n">
        <f aca="false">IFERROR(__xludf.dummyfunction("""COMPUTED_VALUE"""),601)</f>
        <v>601</v>
      </c>
      <c r="D166" s="14" t="str">
        <f aca="false">IFERROR(__xludf.dummyfunction("""COMPUTED_VALUE"""),"Device ID")</f>
        <v>Device ID</v>
      </c>
      <c r="E166" s="14"/>
      <c r="F166" s="14" t="str">
        <f aca="false">IFERROR(__xludf.dummyfunction("""COMPUTED_VALUE"""),"INST")</f>
        <v>INST</v>
      </c>
      <c r="G166" s="14" t="str">
        <f aca="false">IFERROR(__xludf.dummyfunction("""COMPUTED_VALUE"""),"DEVICEID")</f>
        <v>DEVICEID</v>
      </c>
      <c r="H166" s="14"/>
      <c r="I166" s="14" t="e">
        <f aca="false">ifs(F166="INST","INSTANTANEOUS",F166="ACUM","ACUMULATED")</f>
        <v>#NAME?</v>
      </c>
    </row>
    <row r="167" customFormat="false" ht="15.75" hidden="false" customHeight="false" outlineLevel="0" collapsed="false">
      <c r="A167" s="14" t="str">
        <f aca="false">IFERROR(__xludf.dummyfunction("""COMPUTED_VALUE"""),"Electronics")</f>
        <v>Electronics</v>
      </c>
      <c r="B167" s="14" t="str">
        <f aca="false">IFERROR(__xludf.dummyfunction("""COMPUTED_VALUE"""),"Generic")</f>
        <v>Generic</v>
      </c>
      <c r="C167" s="14" t="n">
        <f aca="false">IFERROR(__xludf.dummyfunction("""COMPUTED_VALUE"""),602)</f>
        <v>602</v>
      </c>
      <c r="D167" s="14" t="str">
        <f aca="false">IFERROR(__xludf.dummyfunction("""COMPUTED_VALUE"""),"Group ID")</f>
        <v>Group ID</v>
      </c>
      <c r="E167" s="14"/>
      <c r="F167" s="14" t="str">
        <f aca="false">IFERROR(__xludf.dummyfunction("""COMPUTED_VALUE"""),"INST")</f>
        <v>INST</v>
      </c>
      <c r="G167" s="14" t="str">
        <f aca="false">IFERROR(__xludf.dummyfunction("""COMPUTED_VALUE"""),"GROUPID")</f>
        <v>GROUPID</v>
      </c>
      <c r="H167" s="14"/>
      <c r="I167" s="14" t="e">
        <f aca="false">ifs(F167="INST","INSTANTANEOUS",F167="ACUM","ACUMULATED")</f>
        <v>#NAME?</v>
      </c>
    </row>
    <row r="168" customFormat="false" ht="15.75" hidden="false" customHeight="false" outlineLevel="0" collapsed="false">
      <c r="A168" s="14" t="str">
        <f aca="false">IFERROR(__xludf.dummyfunction("""COMPUTED_VALUE"""),"Electronics")</f>
        <v>Electronics</v>
      </c>
      <c r="B168" s="14" t="str">
        <f aca="false">IFERROR(__xludf.dummyfunction("""COMPUTED_VALUE"""),"Generic")</f>
        <v>Generic</v>
      </c>
      <c r="C168" s="14" t="n">
        <f aca="false">IFERROR(__xludf.dummyfunction("""COMPUTED_VALUE"""),603)</f>
        <v>603</v>
      </c>
      <c r="D168" s="14" t="str">
        <f aca="false">IFERROR(__xludf.dummyfunction("""COMPUTED_VALUE"""),"RSSI")</f>
        <v>RSSI</v>
      </c>
      <c r="E168" s="14"/>
      <c r="F168" s="14" t="str">
        <f aca="false">IFERROR(__xludf.dummyfunction("""COMPUTED_VALUE"""),"INST")</f>
        <v>INST</v>
      </c>
      <c r="G168" s="14" t="str">
        <f aca="false">IFERROR(__xludf.dummyfunction("""COMPUTED_VALUE"""),"RSSI")</f>
        <v>RSSI</v>
      </c>
      <c r="H168" s="14"/>
      <c r="I168" s="14" t="e">
        <f aca="false">ifs(F168="INST","INSTANTANEOUS",F168="ACUM","ACUMULATED")</f>
        <v>#NAME?</v>
      </c>
    </row>
    <row r="169" customFormat="false" ht="15.75" hidden="false" customHeight="false" outlineLevel="0" collapsed="false">
      <c r="A169" s="14" t="str">
        <f aca="false">IFERROR(__xludf.dummyfunction("""COMPUTED_VALUE"""),"Electronics")</f>
        <v>Electronics</v>
      </c>
      <c r="B169" s="14" t="str">
        <f aca="false">IFERROR(__xludf.dummyfunction("""COMPUTED_VALUE"""),"Generic")</f>
        <v>Generic</v>
      </c>
      <c r="C169" s="14" t="n">
        <f aca="false">IFERROR(__xludf.dummyfunction("""COMPUTED_VALUE"""),604)</f>
        <v>604</v>
      </c>
      <c r="D169" s="14" t="str">
        <f aca="false">IFERROR(__xludf.dummyfunction("""COMPUTED_VALUE"""),"Hop Count")</f>
        <v>Hop Count</v>
      </c>
      <c r="E169" s="14"/>
      <c r="F169" s="14" t="str">
        <f aca="false">IFERROR(__xludf.dummyfunction("""COMPUTED_VALUE"""),"INST")</f>
        <v>INST</v>
      </c>
      <c r="G169" s="14" t="str">
        <f aca="false">IFERROR(__xludf.dummyfunction("""COMPUTED_VALUE"""),"HOP")</f>
        <v>HOP</v>
      </c>
      <c r="H169" s="14"/>
      <c r="I169" s="14" t="e">
        <f aca="false">ifs(F169="INST","INSTANTANEOUS",F169="ACUM","ACUMULATED")</f>
        <v>#NAME?</v>
      </c>
    </row>
    <row r="170" customFormat="false" ht="15.75" hidden="false" customHeight="false" outlineLevel="0" collapsed="false">
      <c r="A170" s="14" t="str">
        <f aca="false">IFERROR(__xludf.dummyfunction("""COMPUTED_VALUE"""),"Electronics")</f>
        <v>Electronics</v>
      </c>
      <c r="B170" s="14" t="str">
        <f aca="false">IFERROR(__xludf.dummyfunction("""COMPUTED_VALUE"""),"Generic")</f>
        <v>Generic</v>
      </c>
      <c r="C170" s="14" t="n">
        <f aca="false">IFERROR(__xludf.dummyfunction("""COMPUTED_VALUE"""),605)</f>
        <v>605</v>
      </c>
      <c r="D170" s="14" t="str">
        <f aca="false">IFERROR(__xludf.dummyfunction("""COMPUTED_VALUE"""),"First Hop ID")</f>
        <v>First Hop ID</v>
      </c>
      <c r="E170" s="14"/>
      <c r="F170" s="14" t="str">
        <f aca="false">IFERROR(__xludf.dummyfunction("""COMPUTED_VALUE"""),"INST")</f>
        <v>INST</v>
      </c>
      <c r="G170" s="14" t="str">
        <f aca="false">IFERROR(__xludf.dummyfunction("""COMPUTED_VALUE"""),"FIRSTHOP")</f>
        <v>FIRSTHOP</v>
      </c>
      <c r="H170" s="14"/>
      <c r="I170" s="14" t="e">
        <f aca="false">ifs(F170="INST","INSTANTANEOUS",F170="ACUM","ACUMULATED")</f>
        <v>#NAME?</v>
      </c>
    </row>
    <row r="171" customFormat="false" ht="15.75" hidden="false" customHeight="false" outlineLevel="0" collapsed="false">
      <c r="A171" s="14" t="str">
        <f aca="false">IFERROR(__xludf.dummyfunction("""COMPUTED_VALUE"""),"Electronics")</f>
        <v>Electronics</v>
      </c>
      <c r="B171" s="14" t="str">
        <f aca="false">IFERROR(__xludf.dummyfunction("""COMPUTED_VALUE"""),"Generic")</f>
        <v>Generic</v>
      </c>
      <c r="C171" s="14" t="n">
        <f aca="false">IFERROR(__xludf.dummyfunction("""COMPUTED_VALUE"""),606)</f>
        <v>606</v>
      </c>
      <c r="D171" s="14" t="str">
        <f aca="false">IFERROR(__xludf.dummyfunction("""COMPUTED_VALUE"""),"Last Hop ID")</f>
        <v>Last Hop ID</v>
      </c>
      <c r="E171" s="14"/>
      <c r="F171" s="14" t="str">
        <f aca="false">IFERROR(__xludf.dummyfunction("""COMPUTED_VALUE"""),"INST")</f>
        <v>INST</v>
      </c>
      <c r="G171" s="14" t="str">
        <f aca="false">IFERROR(__xludf.dummyfunction("""COMPUTED_VALUE"""),"LASTHOP")</f>
        <v>LASTHOP</v>
      </c>
      <c r="H171" s="14"/>
      <c r="I171" s="14" t="e">
        <f aca="false">ifs(F171="INST","INSTANTANEOUS",F171="ACUM","ACUMULATED")</f>
        <v>#NAME?</v>
      </c>
    </row>
    <row r="172" customFormat="false" ht="15.75" hidden="false" customHeight="false" outlineLevel="0" collapsed="false">
      <c r="A172" s="14" t="str">
        <f aca="false">IFERROR(__xludf.dummyfunction("""COMPUTED_VALUE"""),"Electronics")</f>
        <v>Electronics</v>
      </c>
      <c r="B172" s="14" t="str">
        <f aca="false">IFERROR(__xludf.dummyfunction("""COMPUTED_VALUE"""),"Generic")</f>
        <v>Generic</v>
      </c>
      <c r="C172" s="14" t="n">
        <f aca="false">IFERROR(__xludf.dummyfunction("""COMPUTED_VALUE"""),607)</f>
        <v>607</v>
      </c>
      <c r="D172" s="14" t="str">
        <f aca="false">IFERROR(__xludf.dummyfunction("""COMPUTED_VALUE"""),"Sampling Intv")</f>
        <v>Sampling Intv</v>
      </c>
      <c r="E172" s="14"/>
      <c r="F172" s="14" t="str">
        <f aca="false">IFERROR(__xludf.dummyfunction("""COMPUTED_VALUE"""),"INST")</f>
        <v>INST</v>
      </c>
      <c r="G172" s="14" t="str">
        <f aca="false">IFERROR(__xludf.dummyfunction("""COMPUTED_VALUE"""),"SAMPLING")</f>
        <v>SAMPLING</v>
      </c>
      <c r="H172" s="14"/>
      <c r="I172" s="14" t="e">
        <f aca="false">ifs(F172="INST","INSTANTANEOUS",F172="ACUM","ACUMULATED")</f>
        <v>#NAME?</v>
      </c>
    </row>
    <row r="173" customFormat="false" ht="15.75" hidden="false" customHeight="false" outlineLevel="0" collapsed="false">
      <c r="A173" s="14" t="str">
        <f aca="false">IFERROR(__xludf.dummyfunction("""COMPUTED_VALUE"""),"Electronics")</f>
        <v>Electronics</v>
      </c>
      <c r="B173" s="14" t="str">
        <f aca="false">IFERROR(__xludf.dummyfunction("""COMPUTED_VALUE"""),"Generic")</f>
        <v>Generic</v>
      </c>
      <c r="C173" s="14" t="n">
        <f aca="false">IFERROR(__xludf.dummyfunction("""COMPUTED_VALUE"""),608)</f>
        <v>608</v>
      </c>
      <c r="D173" s="14" t="str">
        <f aca="false">IFERROR(__xludf.dummyfunction("""COMPUTED_VALUE"""),"Network Channel")</f>
        <v>Network Channel</v>
      </c>
      <c r="E173" s="14"/>
      <c r="F173" s="14" t="str">
        <f aca="false">IFERROR(__xludf.dummyfunction("""COMPUTED_VALUE"""),"INST")</f>
        <v>INST</v>
      </c>
      <c r="G173" s="14" t="str">
        <f aca="false">IFERROR(__xludf.dummyfunction("""COMPUTED_VALUE"""),"NETCHANNEL")</f>
        <v>NETCHANNEL</v>
      </c>
      <c r="H173" s="14"/>
      <c r="I173" s="14" t="e">
        <f aca="false">ifs(F173="INST","INSTANTANEOUS",F173="ACUM","ACUMULATED")</f>
        <v>#NAME?</v>
      </c>
    </row>
    <row r="174" customFormat="false" ht="15.75" hidden="false" customHeight="false" outlineLevel="0" collapsed="false">
      <c r="A174" s="14" t="str">
        <f aca="false">IFERROR(__xludf.dummyfunction("""COMPUTED_VALUE"""),"Electronics")</f>
        <v>Electronics</v>
      </c>
      <c r="B174" s="14" t="str">
        <f aca="false">IFERROR(__xludf.dummyfunction("""COMPUTED_VALUE"""),"Generic")</f>
        <v>Generic</v>
      </c>
      <c r="C174" s="14" t="n">
        <f aca="false">IFERROR(__xludf.dummyfunction("""COMPUTED_VALUE"""),609)</f>
        <v>609</v>
      </c>
      <c r="D174" s="14" t="str">
        <f aca="false">IFERROR(__xludf.dummyfunction("""COMPUTED_VALUE"""),"Total Online Devices")</f>
        <v>Total Online Devices</v>
      </c>
      <c r="E174" s="14"/>
      <c r="F174" s="14" t="str">
        <f aca="false">IFERROR(__xludf.dummyfunction("""COMPUTED_VALUE"""),"INST")</f>
        <v>INST</v>
      </c>
      <c r="G174" s="14" t="str">
        <f aca="false">IFERROR(__xludf.dummyfunction("""COMPUTED_VALUE"""),"TOTALDEVICES")</f>
        <v>TOTALDEVICES</v>
      </c>
      <c r="H174" s="14"/>
      <c r="I174" s="14" t="e">
        <f aca="false">ifs(F174="INST","INSTANTANEOUS",F174="ACUM","ACUMULATED")</f>
        <v>#NAME?</v>
      </c>
    </row>
    <row r="175" customFormat="false" ht="15.75" hidden="false" customHeight="false" outlineLevel="0" collapsed="false">
      <c r="A175" s="14" t="str">
        <f aca="false">IFERROR(__xludf.dummyfunction("""COMPUTED_VALUE"""),"Electronics")</f>
        <v>Electronics</v>
      </c>
      <c r="B175" s="14" t="str">
        <f aca="false">IFERROR(__xludf.dummyfunction("""COMPUTED_VALUE"""),"Generic")</f>
        <v>Generic</v>
      </c>
      <c r="C175" s="14" t="n">
        <f aca="false">IFERROR(__xludf.dummyfunction("""COMPUTED_VALUE"""),610)</f>
        <v>610</v>
      </c>
      <c r="D175" s="14" t="str">
        <f aca="false">IFERROR(__xludf.dummyfunction("""COMPUTED_VALUE"""),"Battery")</f>
        <v>Battery</v>
      </c>
      <c r="E175" s="18" t="str">
        <f aca="false">IFERROR(__xludf.dummyfunction("""COMPUTED_VALUE"""),"V")</f>
        <v>V</v>
      </c>
      <c r="F175" s="14" t="str">
        <f aca="false">IFERROR(__xludf.dummyfunction("""COMPUTED_VALUE"""),"INST")</f>
        <v>INST</v>
      </c>
      <c r="G175" s="14" t="str">
        <f aca="false">IFERROR(__xludf.dummyfunction("""COMPUTED_VALUE"""),"BAT")</f>
        <v>BAT</v>
      </c>
      <c r="H175" s="14"/>
      <c r="I175" s="14" t="e">
        <f aca="false">ifs(F175="INST","INSTANTANEOUS",F175="ACUM","ACUMULATED")</f>
        <v>#NAME?</v>
      </c>
    </row>
    <row r="176" customFormat="false" ht="15.75" hidden="false" customHeight="false" outlineLevel="0" collapsed="false">
      <c r="A176" s="14" t="str">
        <f aca="false">IFERROR(__xludf.dummyfunction("""COMPUTED_VALUE"""),"Electronics")</f>
        <v>Electronics</v>
      </c>
      <c r="B176" s="14" t="str">
        <f aca="false">IFERROR(__xludf.dummyfunction("""COMPUTED_VALUE"""),"Generic")</f>
        <v>Generic</v>
      </c>
      <c r="C176" s="14" t="n">
        <f aca="false">IFERROR(__xludf.dummyfunction("""COMPUTED_VALUE"""),611)</f>
        <v>611</v>
      </c>
      <c r="D176" s="14" t="str">
        <f aca="false">IFERROR(__xludf.dummyfunction("""COMPUTED_VALUE"""),"LQI")</f>
        <v>LQI</v>
      </c>
      <c r="E176" s="14"/>
      <c r="F176" s="14" t="str">
        <f aca="false">IFERROR(__xludf.dummyfunction("""COMPUTED_VALUE"""),"INST")</f>
        <v>INST</v>
      </c>
      <c r="G176" s="14" t="str">
        <f aca="false">IFERROR(__xludf.dummyfunction("""COMPUTED_VALUE"""),"LQI")</f>
        <v>LQI</v>
      </c>
      <c r="H176" s="14"/>
      <c r="I176" s="14" t="e">
        <f aca="false">ifs(F176="INST","INSTANTANEOUS",F176="ACUM","ACUMULATED")</f>
        <v>#NAME?</v>
      </c>
    </row>
    <row r="177" customFormat="false" ht="15.75" hidden="false" customHeight="false" outlineLevel="0" collapsed="false">
      <c r="A177" s="14" t="str">
        <f aca="false">IFERROR(__xludf.dummyfunction("""COMPUTED_VALUE"""),"Electronics")</f>
        <v>Electronics</v>
      </c>
      <c r="B177" s="14" t="str">
        <f aca="false">IFERROR(__xludf.dummyfunction("""COMPUTED_VALUE"""),"Generic")</f>
        <v>Generic</v>
      </c>
      <c r="C177" s="14" t="n">
        <f aca="false">IFERROR(__xludf.dummyfunction("""COMPUTED_VALUE"""),612)</f>
        <v>612</v>
      </c>
      <c r="D177" s="14" t="str">
        <f aca="false">IFERROR(__xludf.dummyfunction("""COMPUTED_VALUE"""),"ETX")</f>
        <v>ETX</v>
      </c>
      <c r="E177" s="14"/>
      <c r="F177" s="14" t="str">
        <f aca="false">IFERROR(__xludf.dummyfunction("""COMPUTED_VALUE"""),"INST")</f>
        <v>INST</v>
      </c>
      <c r="G177" s="14" t="str">
        <f aca="false">IFERROR(__xludf.dummyfunction("""COMPUTED_VALUE"""),"ETX")</f>
        <v>ETX</v>
      </c>
      <c r="H177" s="14"/>
      <c r="I177" s="14" t="e">
        <f aca="false">ifs(F177="INST","INSTANTANEOUS",F177="ACUM","ACUMULATED")</f>
        <v>#NAME?</v>
      </c>
    </row>
    <row r="178" customFormat="false" ht="15.75" hidden="false" customHeight="false" outlineLevel="0" collapsed="false">
      <c r="A178" s="14" t="str">
        <f aca="false">IFERROR(__xludf.dummyfunction("""COMPUTED_VALUE"""),"Electronics")</f>
        <v>Electronics</v>
      </c>
      <c r="B178" s="14" t="str">
        <f aca="false">IFERROR(__xludf.dummyfunction("""COMPUTED_VALUE"""),"Generic")</f>
        <v>Generic</v>
      </c>
      <c r="C178" s="14" t="n">
        <f aca="false">IFERROR(__xludf.dummyfunction("""COMPUTED_VALUE"""),613)</f>
        <v>613</v>
      </c>
      <c r="D178" s="14" t="str">
        <f aca="false">IFERROR(__xludf.dummyfunction("""COMPUTED_VALUE"""),"Age of values")</f>
        <v>Age of values</v>
      </c>
      <c r="E178" s="18" t="str">
        <f aca="false">IFERROR(__xludf.dummyfunction("""COMPUTED_VALUE"""),"minutes")</f>
        <v>minutes</v>
      </c>
      <c r="F178" s="14" t="str">
        <f aca="false">IFERROR(__xludf.dummyfunction("""COMPUTED_VALUE"""),"INST")</f>
        <v>INST</v>
      </c>
      <c r="G178" s="14" t="str">
        <f aca="false">IFERROR(__xludf.dummyfunction("""COMPUTED_VALUE"""),"AGEVALUES")</f>
        <v>AGEVALUES</v>
      </c>
      <c r="H178" s="14"/>
      <c r="I178" s="14" t="e">
        <f aca="false">ifs(F178="INST","INSTANTANEOUS",F178="ACUM","ACUMULATED")</f>
        <v>#NAME?</v>
      </c>
    </row>
    <row r="179" customFormat="false" ht="15.75" hidden="false" customHeight="false" outlineLevel="0" collapsed="false">
      <c r="A179" s="14" t="str">
        <f aca="false">IFERROR(__xludf.dummyfunction("""COMPUTED_VALUE"""),"Electronics")</f>
        <v>Electronics</v>
      </c>
      <c r="B179" s="14" t="str">
        <f aca="false">IFERROR(__xludf.dummyfunction("""COMPUTED_VALUE"""),"Generic")</f>
        <v>Generic</v>
      </c>
      <c r="C179" s="14" t="n">
        <f aca="false">IFERROR(__xludf.dummyfunction("""COMPUTED_VALUE"""),614)</f>
        <v>614</v>
      </c>
      <c r="D179" s="14" t="str">
        <f aca="false">IFERROR(__xludf.dummyfunction("""COMPUTED_VALUE"""),"Battery (%)")</f>
        <v>Battery (%)</v>
      </c>
      <c r="E179" s="18" t="str">
        <f aca="false">IFERROR(__xludf.dummyfunction("""COMPUTED_VALUE"""),"%")</f>
        <v>%</v>
      </c>
      <c r="F179" s="14" t="str">
        <f aca="false">IFERROR(__xludf.dummyfunction("""COMPUTED_VALUE"""),"INST")</f>
        <v>INST</v>
      </c>
      <c r="G179" s="14" t="str">
        <f aca="false">IFERROR(__xludf.dummyfunction("""COMPUTED_VALUE"""),"BAT_PERCENT")</f>
        <v>BAT_PERCENT</v>
      </c>
      <c r="H179" s="14"/>
      <c r="I179" s="14" t="e">
        <f aca="false">ifs(F179="INST","INSTANTANEOUS",F179="ACUM","ACUMULATED")</f>
        <v>#NAME?</v>
      </c>
    </row>
    <row r="180" customFormat="false" ht="15.75" hidden="false" customHeight="false" outlineLevel="0" collapsed="false">
      <c r="A180" s="14" t="str">
        <f aca="false">IFERROR(__xludf.dummyfunction("""COMPUTED_VALUE"""),"Electronics")</f>
        <v>Electronics</v>
      </c>
      <c r="B180" s="14" t="str">
        <f aca="false">IFERROR(__xludf.dummyfunction("""COMPUTED_VALUE"""),"Generic")</f>
        <v>Generic</v>
      </c>
      <c r="C180" s="14" t="n">
        <f aca="false">IFERROR(__xludf.dummyfunction("""COMPUTED_VALUE"""),701)</f>
        <v>701</v>
      </c>
      <c r="D180" s="14" t="str">
        <f aca="false">IFERROR(__xludf.dummyfunction("""COMPUTED_VALUE"""),"Device Temperature")</f>
        <v>Device Temperature</v>
      </c>
      <c r="E180" s="18" t="str">
        <f aca="false">IFERROR(__xludf.dummyfunction("""COMPUTED_VALUE"""),"ºC")</f>
        <v>ºC</v>
      </c>
      <c r="F180" s="14" t="str">
        <f aca="false">IFERROR(__xludf.dummyfunction("""COMPUTED_VALUE"""),"INST")</f>
        <v>INST</v>
      </c>
      <c r="G180" s="14" t="str">
        <f aca="false">IFERROR(__xludf.dummyfunction("""COMPUTED_VALUE"""),"DTEMP")</f>
        <v>DTEMP</v>
      </c>
      <c r="H180" s="14"/>
      <c r="I180" s="14" t="e">
        <f aca="false">ifs(F180="INST","INSTANTANEOUS",F180="ACUM","ACUMULATED")</f>
        <v>#NAME?</v>
      </c>
    </row>
    <row r="181" customFormat="false" ht="15.75" hidden="false" customHeight="false" outlineLevel="0" collapsed="false">
      <c r="A181" s="14" t="str">
        <f aca="false">IFERROR(__xludf.dummyfunction("""COMPUTED_VALUE"""),"Electronics")</f>
        <v>Electronics</v>
      </c>
      <c r="B181" s="14" t="str">
        <f aca="false">IFERROR(__xludf.dummyfunction("""COMPUTED_VALUE"""),"Generic")</f>
        <v>Generic</v>
      </c>
      <c r="C181" s="14" t="n">
        <f aca="false">IFERROR(__xludf.dummyfunction("""COMPUTED_VALUE"""),702)</f>
        <v>702</v>
      </c>
      <c r="D181" s="14" t="str">
        <f aca="false">IFERROR(__xludf.dummyfunction("""COMPUTED_VALUE"""),"Inversor photovoltaic Temperature")</f>
        <v>Inversor photovoltaic Temperature</v>
      </c>
      <c r="E181" s="18" t="str">
        <f aca="false">IFERROR(__xludf.dummyfunction("""COMPUTED_VALUE"""),"ºC")</f>
        <v>ºC</v>
      </c>
      <c r="F181" s="14" t="str">
        <f aca="false">IFERROR(__xludf.dummyfunction("""COMPUTED_VALUE"""),"INST")</f>
        <v>INST</v>
      </c>
      <c r="G181" s="14" t="str">
        <f aca="false">IFERROR(__xludf.dummyfunction("""COMPUTED_VALUE"""),"INVTEMP")</f>
        <v>INVTEMP</v>
      </c>
      <c r="H181" s="14"/>
      <c r="I181" s="14" t="e">
        <f aca="false">ifs(F181="INST","INSTANTANEOUS",F181="ACUM","ACUMULATED")</f>
        <v>#NAME?</v>
      </c>
    </row>
    <row r="182" customFormat="false" ht="15.75" hidden="false" customHeight="false" outlineLevel="0" collapsed="false">
      <c r="A182" s="14" t="str">
        <f aca="false">IFERROR(__xludf.dummyfunction("""COMPUTED_VALUE"""),"Electronics")</f>
        <v>Electronics</v>
      </c>
      <c r="B182" s="14" t="str">
        <f aca="false">IFERROR(__xludf.dummyfunction("""COMPUTED_VALUE"""),"Generic")</f>
        <v>Generic</v>
      </c>
      <c r="C182" s="14" t="n">
        <f aca="false">IFERROR(__xludf.dummyfunction("""COMPUTED_VALUE"""),703)</f>
        <v>703</v>
      </c>
      <c r="D182" s="14" t="str">
        <f aca="false">IFERROR(__xludf.dummyfunction("""COMPUTED_VALUE"""),"Errors")</f>
        <v>Errors</v>
      </c>
      <c r="E182" s="14"/>
      <c r="F182" s="14" t="str">
        <f aca="false">IFERROR(__xludf.dummyfunction("""COMPUTED_VALUE"""),"INST")</f>
        <v>INST</v>
      </c>
      <c r="G182" s="14" t="str">
        <f aca="false">IFERROR(__xludf.dummyfunction("""COMPUTED_VALUE"""),"ERRORS")</f>
        <v>ERRORS</v>
      </c>
      <c r="H182" s="14"/>
      <c r="I182" s="14" t="e">
        <f aca="false">ifs(F182="INST","INSTANTANEOUS",F182="ACUM","ACUMULATED")</f>
        <v>#NAME?</v>
      </c>
    </row>
    <row r="183" customFormat="false" ht="15.75" hidden="false" customHeight="false" outlineLevel="0" collapsed="false">
      <c r="A183" s="14" t="str">
        <f aca="false">IFERROR(__xludf.dummyfunction("""COMPUTED_VALUE"""),"Electronics")</f>
        <v>Electronics</v>
      </c>
      <c r="B183" s="14" t="str">
        <f aca="false">IFERROR(__xludf.dummyfunction("""COMPUTED_VALUE"""),"Generic")</f>
        <v>Generic</v>
      </c>
      <c r="C183" s="14" t="n">
        <f aca="false">IFERROR(__xludf.dummyfunction("""COMPUTED_VALUE"""),704)</f>
        <v>704</v>
      </c>
      <c r="D183" s="14" t="str">
        <f aca="false">IFERROR(__xludf.dummyfunction("""COMPUTED_VALUE"""),"Status")</f>
        <v>Status</v>
      </c>
      <c r="E183" s="14"/>
      <c r="F183" s="14" t="str">
        <f aca="false">IFERROR(__xludf.dummyfunction("""COMPUTED_VALUE"""),"INST")</f>
        <v>INST</v>
      </c>
      <c r="G183" s="14" t="str">
        <f aca="false">IFERROR(__xludf.dummyfunction("""COMPUTED_VALUE"""),"STATUS")</f>
        <v>STATUS</v>
      </c>
      <c r="H183" s="14"/>
      <c r="I183" s="14" t="e">
        <f aca="false">ifs(F183="INST","INSTANTANEOUS",F183="ACUM","ACUMULATED")</f>
        <v>#NAME?</v>
      </c>
    </row>
    <row r="184" customFormat="false" ht="15.75" hidden="false" customHeight="false" outlineLevel="0" collapsed="false">
      <c r="A184" s="14" t="str">
        <f aca="false">IFERROR(__xludf.dummyfunction("""COMPUTED_VALUE"""),"Electronics")</f>
        <v>Electronics</v>
      </c>
      <c r="B184" s="14" t="str">
        <f aca="false">IFERROR(__xludf.dummyfunction("""COMPUTED_VALUE"""),"Generic")</f>
        <v>Generic</v>
      </c>
      <c r="C184" s="14" t="n">
        <f aca="false">IFERROR(__xludf.dummyfunction("""COMPUTED_VALUE"""),812)</f>
        <v>812</v>
      </c>
      <c r="D184" s="14" t="str">
        <f aca="false">IFERROR(__xludf.dummyfunction("""COMPUTED_VALUE"""),"Load Factor")</f>
        <v>Load Factor</v>
      </c>
      <c r="E184" s="18" t="str">
        <f aca="false">IFERROR(__xludf.dummyfunction("""COMPUTED_VALUE"""),"%")</f>
        <v>%</v>
      </c>
      <c r="F184" s="14" t="str">
        <f aca="false">IFERROR(__xludf.dummyfunction("""COMPUTED_VALUE"""),"INST")</f>
        <v>INST</v>
      </c>
      <c r="G184" s="14" t="str">
        <f aca="false">IFERROR(__xludf.dummyfunction("""COMPUTED_VALUE"""),"LOADFACTOR")</f>
        <v>LOADFACTOR</v>
      </c>
      <c r="H184" s="14"/>
      <c r="I184" s="14" t="e">
        <f aca="false">ifs(F184="INST","INSTANTANEOUS",F184="ACUM","ACUMULATED")</f>
        <v>#NAME?</v>
      </c>
    </row>
    <row r="185" customFormat="false" ht="15.75" hidden="false" customHeight="false" outlineLevel="0" collapsed="false">
      <c r="A185" s="14" t="str">
        <f aca="false">IFERROR(__xludf.dummyfunction("""COMPUTED_VALUE"""),"Electronics")</f>
        <v>Electronics</v>
      </c>
      <c r="B185" s="14" t="str">
        <f aca="false">IFERROR(__xludf.dummyfunction("""COMPUTED_VALUE"""),"HVAC")</f>
        <v>HVAC</v>
      </c>
      <c r="C185" s="14" t="n">
        <f aca="false">IFERROR(__xludf.dummyfunction("""COMPUTED_VALUE"""),304)</f>
        <v>304</v>
      </c>
      <c r="D185" s="14" t="str">
        <f aca="false">IFERROR(__xludf.dummyfunction("""COMPUTED_VALUE"""),"Temperature setpoint")</f>
        <v>Temperature setpoint</v>
      </c>
      <c r="E185" s="18" t="str">
        <f aca="false">IFERROR(__xludf.dummyfunction("""COMPUTED_VALUE"""),"ºC")</f>
        <v>ºC</v>
      </c>
      <c r="F185" s="14" t="str">
        <f aca="false">IFERROR(__xludf.dummyfunction("""COMPUTED_VALUE"""),"INST")</f>
        <v>INST</v>
      </c>
      <c r="G185" s="14" t="str">
        <f aca="false">IFERROR(__xludf.dummyfunction("""COMPUTED_VALUE"""),"SETPOINTTEMP")</f>
        <v>SETPOINTTEMP</v>
      </c>
      <c r="H185" s="14"/>
      <c r="I185" s="14" t="e">
        <f aca="false">ifs(F185="INST","INSTANTANEOUS",F185="ACUM","ACUMULATED")</f>
        <v>#NAME?</v>
      </c>
    </row>
    <row r="186" customFormat="false" ht="15.75" hidden="false" customHeight="false" outlineLevel="0" collapsed="false">
      <c r="A186" s="14" t="str">
        <f aca="false">IFERROR(__xludf.dummyfunction("""COMPUTED_VALUE"""),"Electronics")</f>
        <v>Electronics</v>
      </c>
      <c r="B186" s="14" t="str">
        <f aca="false">IFERROR(__xludf.dummyfunction("""COMPUTED_VALUE"""),"HVAC")</f>
        <v>HVAC</v>
      </c>
      <c r="C186" s="14" t="n">
        <f aca="false">IFERROR(__xludf.dummyfunction("""COMPUTED_VALUE"""),305)</f>
        <v>305</v>
      </c>
      <c r="D186" s="14" t="str">
        <f aca="false">IFERROR(__xludf.dummyfunction("""COMPUTED_VALUE"""),"Temperature*ReleONOFF")</f>
        <v>Temperature*ReleONOFF</v>
      </c>
      <c r="E186" s="18" t="str">
        <f aca="false">IFERROR(__xludf.dummyfunction("""COMPUTED_VALUE"""),"ºC")</f>
        <v>ºC</v>
      </c>
      <c r="F186" s="14" t="str">
        <f aca="false">IFERROR(__xludf.dummyfunction("""COMPUTED_VALUE"""),"INST")</f>
        <v>INST</v>
      </c>
      <c r="G186" s="14" t="str">
        <f aca="false">IFERROR(__xludf.dummyfunction("""COMPUTED_VALUE"""),"RELAYTEMP")</f>
        <v>RELAYTEMP</v>
      </c>
      <c r="H186" s="14"/>
      <c r="I186" s="14" t="e">
        <f aca="false">ifs(F186="INST","INSTANTANEOUS",F186="ACUM","ACUMULATED")</f>
        <v>#NAME?</v>
      </c>
    </row>
    <row r="187" customFormat="false" ht="15.75" hidden="false" customHeight="false" outlineLevel="0" collapsed="false">
      <c r="A187" s="14" t="str">
        <f aca="false">IFERROR(__xludf.dummyfunction("""COMPUTED_VALUE"""),"Electronics")</f>
        <v>Electronics</v>
      </c>
      <c r="B187" s="14" t="str">
        <f aca="false">IFERROR(__xludf.dummyfunction("""COMPUTED_VALUE"""),"HVAC")</f>
        <v>HVAC</v>
      </c>
      <c r="C187" s="14" t="n">
        <f aca="false">IFERROR(__xludf.dummyfunction("""COMPUTED_VALUE"""),384)</f>
        <v>384</v>
      </c>
      <c r="D187" s="14" t="str">
        <f aca="false">IFERROR(__xludf.dummyfunction("""COMPUTED_VALUE"""),"Temperature Setpoint Forecast")</f>
        <v>Temperature Setpoint Forecast</v>
      </c>
      <c r="E187" s="18" t="str">
        <f aca="false">IFERROR(__xludf.dummyfunction("""COMPUTED_VALUE"""),"ºC")</f>
        <v>ºC</v>
      </c>
      <c r="F187" s="14" t="str">
        <f aca="false">IFERROR(__xludf.dummyfunction("""COMPUTED_VALUE"""),"INST")</f>
        <v>INST</v>
      </c>
      <c r="G187" s="14" t="str">
        <f aca="false">IFERROR(__xludf.dummyfunction("""COMPUTED_VALUE"""),"SETPOINTTEMP_FCST")</f>
        <v>SETPOINTTEMP_FCST</v>
      </c>
      <c r="H187" s="14"/>
      <c r="I187" s="14" t="e">
        <f aca="false">ifs(F187="INST","INSTANTANEOUS",F187="ACUM","ACUMULATED")</f>
        <v>#NAME?</v>
      </c>
    </row>
    <row r="188" customFormat="false" ht="15.75" hidden="false" customHeight="false" outlineLevel="0" collapsed="false">
      <c r="A188" s="14" t="str">
        <f aca="false">IFERROR(__xludf.dummyfunction("""COMPUTED_VALUE"""),"Electronics")</f>
        <v>Electronics</v>
      </c>
      <c r="B188" s="14" t="str">
        <f aca="false">IFERROR(__xludf.dummyfunction("""COMPUTED_VALUE"""),"HVAC")</f>
        <v>HVAC</v>
      </c>
      <c r="C188" s="14" t="n">
        <f aca="false">IFERROR(__xludf.dummyfunction("""COMPUTED_VALUE"""),803)</f>
        <v>803</v>
      </c>
      <c r="D188" s="14" t="str">
        <f aca="false">IFERROR(__xludf.dummyfunction("""COMPUTED_VALUE"""),"Volume (hot water)")</f>
        <v>Volume (hot water)</v>
      </c>
      <c r="E188" s="18" t="str">
        <f aca="false">IFERROR(__xludf.dummyfunction("""COMPUTED_VALUE"""),"m3")</f>
        <v>m3</v>
      </c>
      <c r="F188" s="14" t="str">
        <f aca="false">IFERROR(__xludf.dummyfunction("""COMPUTED_VALUE"""),"ACUM")</f>
        <v>ACUM</v>
      </c>
      <c r="G188" s="14" t="str">
        <f aca="false">IFERROR(__xludf.dummyfunction("""COMPUTED_VALUE"""),"HOTWATERVOL")</f>
        <v>HOTWATERVOL</v>
      </c>
      <c r="H188" s="14"/>
      <c r="I188" s="14" t="e">
        <f aca="false">ifs(F188="INST","INSTANTANEOUS",F188="ACUM","ACUMULATED")</f>
        <v>#NAME?</v>
      </c>
    </row>
    <row r="189" customFormat="false" ht="15.75" hidden="false" customHeight="false" outlineLevel="0" collapsed="false">
      <c r="A189" s="14" t="str">
        <f aca="false">IFERROR(__xludf.dummyfunction("""COMPUTED_VALUE"""),"Electronics")</f>
        <v>Electronics</v>
      </c>
      <c r="B189" s="14" t="str">
        <f aca="false">IFERROR(__xludf.dummyfunction("""COMPUTED_VALUE"""),"HVAC")</f>
        <v>HVAC</v>
      </c>
      <c r="C189" s="14" t="n">
        <f aca="false">IFERROR(__xludf.dummyfunction("""COMPUTED_VALUE"""),804)</f>
        <v>804</v>
      </c>
      <c r="D189" s="14" t="str">
        <f aca="false">IFERROR(__xludf.dummyfunction("""COMPUTED_VALUE"""),"Mass flow")</f>
        <v>Mass flow</v>
      </c>
      <c r="E189" s="18" t="str">
        <f aca="false">IFERROR(__xludf.dummyfunction("""COMPUTED_VALUE"""),"m3/h")</f>
        <v>m3/h</v>
      </c>
      <c r="F189" s="14" t="str">
        <f aca="false">IFERROR(__xludf.dummyfunction("""COMPUTED_VALUE"""),"INST")</f>
        <v>INST</v>
      </c>
      <c r="G189" s="14" t="str">
        <f aca="false">IFERROR(__xludf.dummyfunction("""COMPUTED_VALUE"""),"MASSFLOW")</f>
        <v>MASSFLOW</v>
      </c>
      <c r="H189" s="14"/>
      <c r="I189" s="14" t="e">
        <f aca="false">ifs(F189="INST","INSTANTANEOUS",F189="ACUM","ACUMULATED")</f>
        <v>#NAME?</v>
      </c>
    </row>
    <row r="190" customFormat="false" ht="15.75" hidden="false" customHeight="false" outlineLevel="0" collapsed="false">
      <c r="A190" s="14" t="str">
        <f aca="false">IFERROR(__xludf.dummyfunction("""COMPUTED_VALUE"""),"Electronics")</f>
        <v>Electronics</v>
      </c>
      <c r="B190" s="14" t="str">
        <f aca="false">IFERROR(__xludf.dummyfunction("""COMPUTED_VALUE"""),"HVAC")</f>
        <v>HVAC</v>
      </c>
      <c r="C190" s="14" t="n">
        <f aca="false">IFERROR(__xludf.dummyfunction("""COMPUTED_VALUE"""),805)</f>
        <v>805</v>
      </c>
      <c r="D190" s="14" t="str">
        <f aca="false">IFERROR(__xludf.dummyfunction("""COMPUTED_VALUE"""),"Inlet Temperature")</f>
        <v>Inlet Temperature</v>
      </c>
      <c r="E190" s="18" t="str">
        <f aca="false">IFERROR(__xludf.dummyfunction("""COMPUTED_VALUE"""),"ºC")</f>
        <v>ºC</v>
      </c>
      <c r="F190" s="14" t="str">
        <f aca="false">IFERROR(__xludf.dummyfunction("""COMPUTED_VALUE"""),"INST")</f>
        <v>INST</v>
      </c>
      <c r="G190" s="14" t="str">
        <f aca="false">IFERROR(__xludf.dummyfunction("""COMPUTED_VALUE"""),"INTEMP")</f>
        <v>INTEMP</v>
      </c>
      <c r="H190" s="14"/>
      <c r="I190" s="14" t="e">
        <f aca="false">ifs(F190="INST","INSTANTANEOUS",F190="ACUM","ACUMULATED")</f>
        <v>#NAME?</v>
      </c>
    </row>
    <row r="191" customFormat="false" ht="15.75" hidden="false" customHeight="false" outlineLevel="0" collapsed="false">
      <c r="A191" s="14" t="str">
        <f aca="false">IFERROR(__xludf.dummyfunction("""COMPUTED_VALUE"""),"Electronics")</f>
        <v>Electronics</v>
      </c>
      <c r="B191" s="14" t="str">
        <f aca="false">IFERROR(__xludf.dummyfunction("""COMPUTED_VALUE"""),"HVAC")</f>
        <v>HVAC</v>
      </c>
      <c r="C191" s="14" t="n">
        <f aca="false">IFERROR(__xludf.dummyfunction("""COMPUTED_VALUE"""),806)</f>
        <v>806</v>
      </c>
      <c r="D191" s="14" t="str">
        <f aca="false">IFERROR(__xludf.dummyfunction("""COMPUTED_VALUE"""),"Outlet Temperature")</f>
        <v>Outlet Temperature</v>
      </c>
      <c r="E191" s="18" t="str">
        <f aca="false">IFERROR(__xludf.dummyfunction("""COMPUTED_VALUE"""),"ºC")</f>
        <v>ºC</v>
      </c>
      <c r="F191" s="14" t="str">
        <f aca="false">IFERROR(__xludf.dummyfunction("""COMPUTED_VALUE"""),"INST")</f>
        <v>INST</v>
      </c>
      <c r="G191" s="14" t="str">
        <f aca="false">IFERROR(__xludf.dummyfunction("""COMPUTED_VALUE"""),"OUTTEMP")</f>
        <v>OUTTEMP</v>
      </c>
      <c r="H191" s="14"/>
      <c r="I191" s="14" t="e">
        <f aca="false">ifs(F191="INST","INSTANTANEOUS",F191="ACUM","ACUMULATED")</f>
        <v>#NAME?</v>
      </c>
    </row>
    <row r="192" customFormat="false" ht="15.75" hidden="false" customHeight="false" outlineLevel="0" collapsed="false">
      <c r="A192" s="14" t="str">
        <f aca="false">IFERROR(__xludf.dummyfunction("""COMPUTED_VALUE"""),"Electronics")</f>
        <v>Electronics</v>
      </c>
      <c r="B192" s="14" t="str">
        <f aca="false">IFERROR(__xludf.dummyfunction("""COMPUTED_VALUE"""),"HVAC")</f>
        <v>HVAC</v>
      </c>
      <c r="C192" s="14" t="n">
        <f aca="false">IFERROR(__xludf.dummyfunction("""COMPUTED_VALUE"""),807)</f>
        <v>807</v>
      </c>
      <c r="D192" s="14" t="str">
        <f aca="false">IFERROR(__xludf.dummyfunction("""COMPUTED_VALUE"""),"COP/EER")</f>
        <v>COP/EER</v>
      </c>
      <c r="E192" s="14"/>
      <c r="F192" s="14" t="str">
        <f aca="false">IFERROR(__xludf.dummyfunction("""COMPUTED_VALUE"""),"INST")</f>
        <v>INST</v>
      </c>
      <c r="G192" s="14" t="str">
        <f aca="false">IFERROR(__xludf.dummyfunction("""COMPUTED_VALUE"""),"COPEER")</f>
        <v>COPEER</v>
      </c>
      <c r="H192" s="14"/>
      <c r="I192" s="14" t="e">
        <f aca="false">ifs(F192="INST","INSTANTANEOUS",F192="ACUM","ACUMULATED")</f>
        <v>#NAME?</v>
      </c>
    </row>
    <row r="193" customFormat="false" ht="15.75" hidden="false" customHeight="false" outlineLevel="0" collapsed="false">
      <c r="A193" s="14" t="str">
        <f aca="false">IFERROR(__xludf.dummyfunction("""COMPUTED_VALUE"""),"Electronics")</f>
        <v>Electronics</v>
      </c>
      <c r="B193" s="14" t="str">
        <f aca="false">IFERROR(__xludf.dummyfunction("""COMPUTED_VALUE"""),"HVAC")</f>
        <v>HVAC</v>
      </c>
      <c r="C193" s="14" t="n">
        <f aca="false">IFERROR(__xludf.dummyfunction("""COMPUTED_VALUE"""),808)</f>
        <v>808</v>
      </c>
      <c r="D193" s="14" t="str">
        <f aca="false">IFERROR(__xludf.dummyfunction("""COMPUTED_VALUE"""),"Low Pressure")</f>
        <v>Low Pressure</v>
      </c>
      <c r="E193" s="18" t="str">
        <f aca="false">IFERROR(__xludf.dummyfunction("""COMPUTED_VALUE"""),"Bar")</f>
        <v>Bar</v>
      </c>
      <c r="F193" s="14" t="str">
        <f aca="false">IFERROR(__xludf.dummyfunction("""COMPUTED_VALUE"""),"INST")</f>
        <v>INST</v>
      </c>
      <c r="G193" s="14" t="str">
        <f aca="false">IFERROR(__xludf.dummyfunction("""COMPUTED_VALUE"""),"LPRESS")</f>
        <v>LPRESS</v>
      </c>
      <c r="H193" s="14"/>
      <c r="I193" s="14" t="e">
        <f aca="false">ifs(F193="INST","INSTANTANEOUS",F193="ACUM","ACUMULATED")</f>
        <v>#NAME?</v>
      </c>
    </row>
    <row r="194" customFormat="false" ht="15.75" hidden="false" customHeight="false" outlineLevel="0" collapsed="false">
      <c r="A194" s="14" t="str">
        <f aca="false">IFERROR(__xludf.dummyfunction("""COMPUTED_VALUE"""),"Electronics")</f>
        <v>Electronics</v>
      </c>
      <c r="B194" s="14" t="str">
        <f aca="false">IFERROR(__xludf.dummyfunction("""COMPUTED_VALUE"""),"HVAC")</f>
        <v>HVAC</v>
      </c>
      <c r="C194" s="14" t="n">
        <f aca="false">IFERROR(__xludf.dummyfunction("""COMPUTED_VALUE"""),809)</f>
        <v>809</v>
      </c>
      <c r="D194" s="14" t="str">
        <f aca="false">IFERROR(__xludf.dummyfunction("""COMPUTED_VALUE"""),"High Pressure")</f>
        <v>High Pressure</v>
      </c>
      <c r="E194" s="18" t="str">
        <f aca="false">IFERROR(__xludf.dummyfunction("""COMPUTED_VALUE"""),"Bar")</f>
        <v>Bar</v>
      </c>
      <c r="F194" s="14" t="str">
        <f aca="false">IFERROR(__xludf.dummyfunction("""COMPUTED_VALUE"""),"INST")</f>
        <v>INST</v>
      </c>
      <c r="G194" s="14" t="str">
        <f aca="false">IFERROR(__xludf.dummyfunction("""COMPUTED_VALUE"""),"HPRESS")</f>
        <v>HPRESS</v>
      </c>
      <c r="H194" s="14"/>
      <c r="I194" s="14" t="e">
        <f aca="false">ifs(F194="INST","INSTANTANEOUS",F194="ACUM","ACUMULATED")</f>
        <v>#NAME?</v>
      </c>
    </row>
    <row r="195" customFormat="false" ht="15.75" hidden="false" customHeight="false" outlineLevel="0" collapsed="false">
      <c r="A195" s="14" t="str">
        <f aca="false">IFERROR(__xludf.dummyfunction("""COMPUTED_VALUE"""),"Electronics")</f>
        <v>Electronics</v>
      </c>
      <c r="B195" s="14" t="str">
        <f aca="false">IFERROR(__xludf.dummyfunction("""COMPUTED_VALUE"""),"HVAC")</f>
        <v>HVAC</v>
      </c>
      <c r="C195" s="14" t="n">
        <f aca="false">IFERROR(__xludf.dummyfunction("""COMPUTED_VALUE"""),813)</f>
        <v>813</v>
      </c>
      <c r="D195" s="14" t="str">
        <f aca="false">IFERROR(__xludf.dummyfunction("""COMPUTED_VALUE"""),"Air Supply Temperature")</f>
        <v>Air Supply Temperature</v>
      </c>
      <c r="E195" s="18" t="str">
        <f aca="false">IFERROR(__xludf.dummyfunction("""COMPUTED_VALUE"""),"ºC")</f>
        <v>ºC</v>
      </c>
      <c r="F195" s="14" t="str">
        <f aca="false">IFERROR(__xludf.dummyfunction("""COMPUTED_VALUE"""),"INST")</f>
        <v>INST</v>
      </c>
      <c r="G195" s="14" t="str">
        <f aca="false">IFERROR(__xludf.dummyfunction("""COMPUTED_VALUE"""),"ASUPPLYTEMP")</f>
        <v>ASUPPLYTEMP</v>
      </c>
      <c r="H195" s="14"/>
      <c r="I195" s="14" t="e">
        <f aca="false">ifs(F195="INST","INSTANTANEOUS",F195="ACUM","ACUMULATED")</f>
        <v>#NAME?</v>
      </c>
    </row>
    <row r="196" customFormat="false" ht="15.75" hidden="false" customHeight="false" outlineLevel="0" collapsed="false">
      <c r="A196" s="14" t="str">
        <f aca="false">IFERROR(__xludf.dummyfunction("""COMPUTED_VALUE"""),"Electronics")</f>
        <v>Electronics</v>
      </c>
      <c r="B196" s="14" t="str">
        <f aca="false">IFERROR(__xludf.dummyfunction("""COMPUTED_VALUE"""),"HVAC")</f>
        <v>HVAC</v>
      </c>
      <c r="C196" s="14" t="n">
        <f aca="false">IFERROR(__xludf.dummyfunction("""COMPUTED_VALUE"""),814)</f>
        <v>814</v>
      </c>
      <c r="D196" s="14" t="str">
        <f aca="false">IFERROR(__xludf.dummyfunction("""COMPUTED_VALUE"""),"Air Supply Temperature Setpoint")</f>
        <v>Air Supply Temperature Setpoint</v>
      </c>
      <c r="E196" s="18" t="str">
        <f aca="false">IFERROR(__xludf.dummyfunction("""COMPUTED_VALUE"""),"ºC")</f>
        <v>ºC</v>
      </c>
      <c r="F196" s="14" t="str">
        <f aca="false">IFERROR(__xludf.dummyfunction("""COMPUTED_VALUE"""),"INST")</f>
        <v>INST</v>
      </c>
      <c r="G196" s="14" t="str">
        <f aca="false">IFERROR(__xludf.dummyfunction("""COMPUTED_VALUE"""),"ASUPPLYTEMPSET")</f>
        <v>ASUPPLYTEMPSET</v>
      </c>
      <c r="H196" s="14"/>
      <c r="I196" s="14" t="e">
        <f aca="false">ifs(F196="INST","INSTANTANEOUS",F196="ACUM","ACUMULATED")</f>
        <v>#NAME?</v>
      </c>
    </row>
    <row r="197" customFormat="false" ht="15.75" hidden="false" customHeight="false" outlineLevel="0" collapsed="false">
      <c r="A197" s="14" t="str">
        <f aca="false">IFERROR(__xludf.dummyfunction("""COMPUTED_VALUE"""),"Electronics")</f>
        <v>Electronics</v>
      </c>
      <c r="B197" s="14" t="str">
        <f aca="false">IFERROR(__xludf.dummyfunction("""COMPUTED_VALUE"""),"HVAC")</f>
        <v>HVAC</v>
      </c>
      <c r="C197" s="14" t="n">
        <f aca="false">IFERROR(__xludf.dummyfunction("""COMPUTED_VALUE"""),815)</f>
        <v>815</v>
      </c>
      <c r="D197" s="14" t="str">
        <f aca="false">IFERROR(__xludf.dummyfunction("""COMPUTED_VALUE"""),"Air Supply Pressure")</f>
        <v>Air Supply Pressure</v>
      </c>
      <c r="E197" s="18" t="str">
        <f aca="false">IFERROR(__xludf.dummyfunction("""COMPUTED_VALUE"""),"Bar")</f>
        <v>Bar</v>
      </c>
      <c r="F197" s="14" t="str">
        <f aca="false">IFERROR(__xludf.dummyfunction("""COMPUTED_VALUE"""),"INST")</f>
        <v>INST</v>
      </c>
      <c r="G197" s="14" t="str">
        <f aca="false">IFERROR(__xludf.dummyfunction("""COMPUTED_VALUE"""),"ASUPPLYPRES")</f>
        <v>ASUPPLYPRES</v>
      </c>
      <c r="H197" s="14"/>
      <c r="I197" s="14" t="e">
        <f aca="false">ifs(F197="INST","INSTANTANEOUS",F197="ACUM","ACUMULATED")</f>
        <v>#NAME?</v>
      </c>
    </row>
    <row r="198" customFormat="false" ht="15.75" hidden="false" customHeight="false" outlineLevel="0" collapsed="false">
      <c r="A198" s="14" t="str">
        <f aca="false">IFERROR(__xludf.dummyfunction("""COMPUTED_VALUE"""),"Electronics")</f>
        <v>Electronics</v>
      </c>
      <c r="B198" s="14" t="str">
        <f aca="false">IFERROR(__xludf.dummyfunction("""COMPUTED_VALUE"""),"HVAC")</f>
        <v>HVAC</v>
      </c>
      <c r="C198" s="14" t="n">
        <f aca="false">IFERROR(__xludf.dummyfunction("""COMPUTED_VALUE"""),816)</f>
        <v>816</v>
      </c>
      <c r="D198" s="14" t="str">
        <f aca="false">IFERROR(__xludf.dummyfunction("""COMPUTED_VALUE"""),"Air Supply Pressure Setpoint")</f>
        <v>Air Supply Pressure Setpoint</v>
      </c>
      <c r="E198" s="18" t="str">
        <f aca="false">IFERROR(__xludf.dummyfunction("""COMPUTED_VALUE"""),"Bar")</f>
        <v>Bar</v>
      </c>
      <c r="F198" s="14" t="str">
        <f aca="false">IFERROR(__xludf.dummyfunction("""COMPUTED_VALUE"""),"INST")</f>
        <v>INST</v>
      </c>
      <c r="G198" s="14" t="str">
        <f aca="false">IFERROR(__xludf.dummyfunction("""COMPUTED_VALUE"""),"ASUPPLYPRESSET")</f>
        <v>ASUPPLYPRESSET</v>
      </c>
      <c r="H198" s="14"/>
      <c r="I198" s="14" t="e">
        <f aca="false">ifs(F198="INST","INSTANTANEOUS",F198="ACUM","ACUMULATED")</f>
        <v>#NAME?</v>
      </c>
    </row>
    <row r="199" customFormat="false" ht="15.75" hidden="false" customHeight="false" outlineLevel="0" collapsed="false">
      <c r="A199" s="14" t="str">
        <f aca="false">IFERROR(__xludf.dummyfunction("""COMPUTED_VALUE"""),"Electronics")</f>
        <v>Electronics</v>
      </c>
      <c r="B199" s="14" t="str">
        <f aca="false">IFERROR(__xludf.dummyfunction("""COMPUTED_VALUE"""),"HVAC")</f>
        <v>HVAC</v>
      </c>
      <c r="C199" s="14" t="n">
        <f aca="false">IFERROR(__xludf.dummyfunction("""COMPUTED_VALUE"""),817)</f>
        <v>817</v>
      </c>
      <c r="D199" s="14" t="str">
        <f aca="false">IFERROR(__xludf.dummyfunction("""COMPUTED_VALUE"""),"Air Supply Relative Humidity")</f>
        <v>Air Supply Relative Humidity</v>
      </c>
      <c r="E199" s="18" t="str">
        <f aca="false">IFERROR(__xludf.dummyfunction("""COMPUTED_VALUE"""),"%")</f>
        <v>%</v>
      </c>
      <c r="F199" s="14" t="str">
        <f aca="false">IFERROR(__xludf.dummyfunction("""COMPUTED_VALUE"""),"INST")</f>
        <v>INST</v>
      </c>
      <c r="G199" s="14" t="str">
        <f aca="false">IFERROR(__xludf.dummyfunction("""COMPUTED_VALUE"""),"ASUPPLYRELHUM")</f>
        <v>ASUPPLYRELHUM</v>
      </c>
      <c r="H199" s="14"/>
      <c r="I199" s="14" t="e">
        <f aca="false">ifs(F199="INST","INSTANTANEOUS",F199="ACUM","ACUMULATED")</f>
        <v>#NAME?</v>
      </c>
    </row>
    <row r="200" customFormat="false" ht="15.75" hidden="false" customHeight="false" outlineLevel="0" collapsed="false">
      <c r="A200" s="14" t="str">
        <f aca="false">IFERROR(__xludf.dummyfunction("""COMPUTED_VALUE"""),"Electronics")</f>
        <v>Electronics</v>
      </c>
      <c r="B200" s="14" t="str">
        <f aca="false">IFERROR(__xludf.dummyfunction("""COMPUTED_VALUE"""),"HVAC")</f>
        <v>HVAC</v>
      </c>
      <c r="C200" s="14" t="n">
        <f aca="false">IFERROR(__xludf.dummyfunction("""COMPUTED_VALUE"""),818)</f>
        <v>818</v>
      </c>
      <c r="D200" s="14" t="str">
        <f aca="false">IFERROR(__xludf.dummyfunction("""COMPUTED_VALUE"""),"Air Supply Relative Humidity Setpoint")</f>
        <v>Air Supply Relative Humidity Setpoint</v>
      </c>
      <c r="E200" s="18" t="str">
        <f aca="false">IFERROR(__xludf.dummyfunction("""COMPUTED_VALUE"""),"%")</f>
        <v>%</v>
      </c>
      <c r="F200" s="14" t="str">
        <f aca="false">IFERROR(__xludf.dummyfunction("""COMPUTED_VALUE"""),"INST")</f>
        <v>INST</v>
      </c>
      <c r="G200" s="14" t="str">
        <f aca="false">IFERROR(__xludf.dummyfunction("""COMPUTED_VALUE"""),"ASUPPLYRELHUMSET")</f>
        <v>ASUPPLYRELHUMSET</v>
      </c>
      <c r="H200" s="14"/>
      <c r="I200" s="14" t="e">
        <f aca="false">ifs(F200="INST","INSTANTANEOUS",F200="ACUM","ACUMULATED")</f>
        <v>#NAME?</v>
      </c>
    </row>
    <row r="201" customFormat="false" ht="15.75" hidden="false" customHeight="false" outlineLevel="0" collapsed="false">
      <c r="A201" s="14" t="str">
        <f aca="false">IFERROR(__xludf.dummyfunction("""COMPUTED_VALUE"""),"Electronics")</f>
        <v>Electronics</v>
      </c>
      <c r="B201" s="14" t="str">
        <f aca="false">IFERROR(__xludf.dummyfunction("""COMPUTED_VALUE"""),"HVAC")</f>
        <v>HVAC</v>
      </c>
      <c r="C201" s="14" t="n">
        <f aca="false">IFERROR(__xludf.dummyfunction("""COMPUTED_VALUE"""),819)</f>
        <v>819</v>
      </c>
      <c r="D201" s="14" t="str">
        <f aca="false">IFERROR(__xludf.dummyfunction("""COMPUTED_VALUE"""),"Air Return Temperature")</f>
        <v>Air Return Temperature</v>
      </c>
      <c r="E201" s="18" t="str">
        <f aca="false">IFERROR(__xludf.dummyfunction("""COMPUTED_VALUE"""),"ºC")</f>
        <v>ºC</v>
      </c>
      <c r="F201" s="14" t="str">
        <f aca="false">IFERROR(__xludf.dummyfunction("""COMPUTED_VALUE"""),"INST")</f>
        <v>INST</v>
      </c>
      <c r="G201" s="14" t="str">
        <f aca="false">IFERROR(__xludf.dummyfunction("""COMPUTED_VALUE"""),"ARETURNTEMP")</f>
        <v>ARETURNTEMP</v>
      </c>
      <c r="H201" s="14"/>
      <c r="I201" s="14" t="e">
        <f aca="false">ifs(F201="INST","INSTANTANEOUS",F201="ACUM","ACUMULATED")</f>
        <v>#NAME?</v>
      </c>
    </row>
    <row r="202" customFormat="false" ht="15.75" hidden="false" customHeight="false" outlineLevel="0" collapsed="false">
      <c r="A202" s="14" t="str">
        <f aca="false">IFERROR(__xludf.dummyfunction("""COMPUTED_VALUE"""),"Electronics")</f>
        <v>Electronics</v>
      </c>
      <c r="B202" s="14" t="str">
        <f aca="false">IFERROR(__xludf.dummyfunction("""COMPUTED_VALUE"""),"HVAC")</f>
        <v>HVAC</v>
      </c>
      <c r="C202" s="14" t="n">
        <f aca="false">IFERROR(__xludf.dummyfunction("""COMPUTED_VALUE"""),820)</f>
        <v>820</v>
      </c>
      <c r="D202" s="14" t="str">
        <f aca="false">IFERROR(__xludf.dummyfunction("""COMPUTED_VALUE"""),"Air Return Pressure")</f>
        <v>Air Return Pressure</v>
      </c>
      <c r="E202" s="18" t="str">
        <f aca="false">IFERROR(__xludf.dummyfunction("""COMPUTED_VALUE"""),"Bar")</f>
        <v>Bar</v>
      </c>
      <c r="F202" s="14" t="str">
        <f aca="false">IFERROR(__xludf.dummyfunction("""COMPUTED_VALUE"""),"INST")</f>
        <v>INST</v>
      </c>
      <c r="G202" s="14" t="str">
        <f aca="false">IFERROR(__xludf.dummyfunction("""COMPUTED_VALUE"""),"ARETURNPRES")</f>
        <v>ARETURNPRES</v>
      </c>
      <c r="H202" s="14"/>
      <c r="I202" s="14" t="e">
        <f aca="false">ifs(F202="INST","INSTANTANEOUS",F202="ACUM","ACUMULATED")</f>
        <v>#NAME?</v>
      </c>
    </row>
    <row r="203" customFormat="false" ht="15.75" hidden="false" customHeight="false" outlineLevel="0" collapsed="false">
      <c r="A203" s="14" t="str">
        <f aca="false">IFERROR(__xludf.dummyfunction("""COMPUTED_VALUE"""),"Electronics")</f>
        <v>Electronics</v>
      </c>
      <c r="B203" s="14" t="str">
        <f aca="false">IFERROR(__xludf.dummyfunction("""COMPUTED_VALUE"""),"HVAC")</f>
        <v>HVAC</v>
      </c>
      <c r="C203" s="14" t="n">
        <f aca="false">IFERROR(__xludf.dummyfunction("""COMPUTED_VALUE"""),821)</f>
        <v>821</v>
      </c>
      <c r="D203" s="14" t="str">
        <f aca="false">IFERROR(__xludf.dummyfunction("""COMPUTED_VALUE"""),"Air Return Pressure Setpoint")</f>
        <v>Air Return Pressure Setpoint</v>
      </c>
      <c r="E203" s="18" t="str">
        <f aca="false">IFERROR(__xludf.dummyfunction("""COMPUTED_VALUE"""),"Bar")</f>
        <v>Bar</v>
      </c>
      <c r="F203" s="14" t="str">
        <f aca="false">IFERROR(__xludf.dummyfunction("""COMPUTED_VALUE"""),"INST")</f>
        <v>INST</v>
      </c>
      <c r="G203" s="14" t="str">
        <f aca="false">IFERROR(__xludf.dummyfunction("""COMPUTED_VALUE"""),"ARETURNPRESSET")</f>
        <v>ARETURNPRESSET</v>
      </c>
      <c r="H203" s="14"/>
      <c r="I203" s="14" t="e">
        <f aca="false">ifs(F203="INST","INSTANTANEOUS",F203="ACUM","ACUMULATED")</f>
        <v>#NAME?</v>
      </c>
    </row>
    <row r="204" customFormat="false" ht="15.75" hidden="false" customHeight="false" outlineLevel="0" collapsed="false">
      <c r="A204" s="14" t="str">
        <f aca="false">IFERROR(__xludf.dummyfunction("""COMPUTED_VALUE"""),"Electronics")</f>
        <v>Electronics</v>
      </c>
      <c r="B204" s="14" t="str">
        <f aca="false">IFERROR(__xludf.dummyfunction("""COMPUTED_VALUE"""),"HVAC")</f>
        <v>HVAC</v>
      </c>
      <c r="C204" s="14" t="n">
        <f aca="false">IFERROR(__xludf.dummyfunction("""COMPUTED_VALUE"""),822)</f>
        <v>822</v>
      </c>
      <c r="D204" s="14" t="str">
        <f aca="false">IFERROR(__xludf.dummyfunction("""COMPUTED_VALUE"""),"Air Return Relative Humidity")</f>
        <v>Air Return Relative Humidity</v>
      </c>
      <c r="E204" s="18" t="str">
        <f aca="false">IFERROR(__xludf.dummyfunction("""COMPUTED_VALUE"""),"%")</f>
        <v>%</v>
      </c>
      <c r="F204" s="14" t="str">
        <f aca="false">IFERROR(__xludf.dummyfunction("""COMPUTED_VALUE"""),"INST")</f>
        <v>INST</v>
      </c>
      <c r="G204" s="14" t="str">
        <f aca="false">IFERROR(__xludf.dummyfunction("""COMPUTED_VALUE"""),"ARETURNRELHUM")</f>
        <v>ARETURNRELHUM</v>
      </c>
      <c r="H204" s="14"/>
      <c r="I204" s="14" t="e">
        <f aca="false">ifs(F204="INST","INSTANTANEOUS",F204="ACUM","ACUMULATED")</f>
        <v>#NAME?</v>
      </c>
    </row>
    <row r="205" customFormat="false" ht="15.75" hidden="false" customHeight="false" outlineLevel="0" collapsed="false">
      <c r="A205" s="14" t="str">
        <f aca="false">IFERROR(__xludf.dummyfunction("""COMPUTED_VALUE"""),"Electronics")</f>
        <v>Electronics</v>
      </c>
      <c r="B205" s="14" t="str">
        <f aca="false">IFERROR(__xludf.dummyfunction("""COMPUTED_VALUE"""),"HVAC")</f>
        <v>HVAC</v>
      </c>
      <c r="C205" s="14" t="n">
        <f aca="false">IFERROR(__xludf.dummyfunction("""COMPUTED_VALUE"""),823)</f>
        <v>823</v>
      </c>
      <c r="D205" s="14" t="str">
        <f aca="false">IFERROR(__xludf.dummyfunction("""COMPUTED_VALUE"""),"V3V Heating Coil")</f>
        <v>V3V Heating Coil</v>
      </c>
      <c r="E205" s="18" t="str">
        <f aca="false">IFERROR(__xludf.dummyfunction("""COMPUTED_VALUE"""),"%")</f>
        <v>%</v>
      </c>
      <c r="F205" s="14" t="str">
        <f aca="false">IFERROR(__xludf.dummyfunction("""COMPUTED_VALUE"""),"INST")</f>
        <v>INST</v>
      </c>
      <c r="G205" s="14" t="str">
        <f aca="false">IFERROR(__xludf.dummyfunction("""COMPUTED_VALUE"""),"V3VHEATINGCOIL")</f>
        <v>V3VHEATINGCOIL</v>
      </c>
      <c r="H205" s="14"/>
      <c r="I205" s="14" t="e">
        <f aca="false">ifs(F205="INST","INSTANTANEOUS",F205="ACUM","ACUMULATED")</f>
        <v>#NAME?</v>
      </c>
    </row>
    <row r="206" customFormat="false" ht="15.75" hidden="false" customHeight="false" outlineLevel="0" collapsed="false">
      <c r="A206" s="14" t="str">
        <f aca="false">IFERROR(__xludf.dummyfunction("""COMPUTED_VALUE"""),"Electronics")</f>
        <v>Electronics</v>
      </c>
      <c r="B206" s="14" t="str">
        <f aca="false">IFERROR(__xludf.dummyfunction("""COMPUTED_VALUE"""),"HVAC")</f>
        <v>HVAC</v>
      </c>
      <c r="C206" s="14" t="n">
        <f aca="false">IFERROR(__xludf.dummyfunction("""COMPUTED_VALUE"""),824)</f>
        <v>824</v>
      </c>
      <c r="D206" s="14" t="str">
        <f aca="false">IFERROR(__xludf.dummyfunction("""COMPUTED_VALUE"""),"V3V Cooling Coil")</f>
        <v>V3V Cooling Coil</v>
      </c>
      <c r="E206" s="18" t="str">
        <f aca="false">IFERROR(__xludf.dummyfunction("""COMPUTED_VALUE"""),"%")</f>
        <v>%</v>
      </c>
      <c r="F206" s="14" t="str">
        <f aca="false">IFERROR(__xludf.dummyfunction("""COMPUTED_VALUE"""),"INST")</f>
        <v>INST</v>
      </c>
      <c r="G206" s="14" t="str">
        <f aca="false">IFERROR(__xludf.dummyfunction("""COMPUTED_VALUE"""),"V3VCOOLINGCOIL")</f>
        <v>V3VCOOLINGCOIL</v>
      </c>
      <c r="H206" s="14"/>
      <c r="I206" s="14" t="e">
        <f aca="false">ifs(F206="INST","INSTANTANEOUS",F206="ACUM","ACUMULATED")</f>
        <v>#NAME?</v>
      </c>
    </row>
    <row r="207" customFormat="false" ht="15.75" hidden="false" customHeight="false" outlineLevel="0" collapsed="false">
      <c r="A207" s="14" t="str">
        <f aca="false">IFERROR(__xludf.dummyfunction("""COMPUTED_VALUE"""),"Electronics")</f>
        <v>Electronics</v>
      </c>
      <c r="B207" s="14" t="str">
        <f aca="false">IFERROR(__xludf.dummyfunction("""COMPUTED_VALUE"""),"HVAC")</f>
        <v>HVAC</v>
      </c>
      <c r="C207" s="14" t="n">
        <f aca="false">IFERROR(__xludf.dummyfunction("""COMPUTED_VALUE"""),825)</f>
        <v>825</v>
      </c>
      <c r="D207" s="14" t="str">
        <f aca="false">IFERROR(__xludf.dummyfunction("""COMPUTED_VALUE"""),"Air Damper Position")</f>
        <v>Air Damper Position</v>
      </c>
      <c r="E207" s="18" t="str">
        <f aca="false">IFERROR(__xludf.dummyfunction("""COMPUTED_VALUE"""),"%")</f>
        <v>%</v>
      </c>
      <c r="F207" s="14" t="str">
        <f aca="false">IFERROR(__xludf.dummyfunction("""COMPUTED_VALUE"""),"INST")</f>
        <v>INST</v>
      </c>
      <c r="G207" s="14" t="str">
        <f aca="false">IFERROR(__xludf.dummyfunction("""COMPUTED_VALUE"""),"ADAMPERPOS")</f>
        <v>ADAMPERPOS</v>
      </c>
      <c r="H207" s="14"/>
      <c r="I207" s="14" t="e">
        <f aca="false">ifs(F207="INST","INSTANTANEOUS",F207="ACUM","ACUMULATED")</f>
        <v>#NAME?</v>
      </c>
    </row>
    <row r="208" customFormat="false" ht="15.75" hidden="false" customHeight="false" outlineLevel="0" collapsed="false">
      <c r="A208" s="14" t="str">
        <f aca="false">IFERROR(__xludf.dummyfunction("""COMPUTED_VALUE"""),"Electronics")</f>
        <v>Electronics</v>
      </c>
      <c r="B208" s="14" t="str">
        <f aca="false">IFERROR(__xludf.dummyfunction("""COMPUTED_VALUE"""),"HVAC")</f>
        <v>HVAC</v>
      </c>
      <c r="C208" s="14" t="n">
        <f aca="false">IFERROR(__xludf.dummyfunction("""COMPUTED_VALUE"""),826)</f>
        <v>826</v>
      </c>
      <c r="D208" s="14" t="str">
        <f aca="false">IFERROR(__xludf.dummyfunction("""COMPUTED_VALUE"""),"Accumulation Temperature")</f>
        <v>Accumulation Temperature</v>
      </c>
      <c r="E208" s="18" t="str">
        <f aca="false">IFERROR(__xludf.dummyfunction("""COMPUTED_VALUE"""),"ºC")</f>
        <v>ºC</v>
      </c>
      <c r="F208" s="14" t="str">
        <f aca="false">IFERROR(__xludf.dummyfunction("""COMPUTED_VALUE"""),"INST")</f>
        <v>INST</v>
      </c>
      <c r="G208" s="14" t="str">
        <f aca="false">IFERROR(__xludf.dummyfunction("""COMPUTED_VALUE"""),"ACCUMTEMP")</f>
        <v>ACCUMTEMP</v>
      </c>
      <c r="H208" s="14"/>
      <c r="I208" s="14" t="e">
        <f aca="false">ifs(F208="INST","INSTANTANEOUS",F208="ACUM","ACUMULATED")</f>
        <v>#NAME?</v>
      </c>
    </row>
    <row r="209" customFormat="false" ht="15.75" hidden="false" customHeight="false" outlineLevel="0" collapsed="false">
      <c r="A209" s="14" t="str">
        <f aca="false">IFERROR(__xludf.dummyfunction("""COMPUTED_VALUE"""),"Electronics")</f>
        <v>Electronics</v>
      </c>
      <c r="B209" s="14" t="str">
        <f aca="false">IFERROR(__xludf.dummyfunction("""COMPUTED_VALUE"""),"HVAC")</f>
        <v>HVAC</v>
      </c>
      <c r="C209" s="14" t="n">
        <f aca="false">IFERROR(__xludf.dummyfunction("""COMPUTED_VALUE"""),827)</f>
        <v>827</v>
      </c>
      <c r="D209" s="14" t="str">
        <f aca="false">IFERROR(__xludf.dummyfunction("""COMPUTED_VALUE"""),"Start Counter")</f>
        <v>Start Counter</v>
      </c>
      <c r="E209" s="14"/>
      <c r="F209" s="14" t="str">
        <f aca="false">IFERROR(__xludf.dummyfunction("""COMPUTED_VALUE"""),"ACUM")</f>
        <v>ACUM</v>
      </c>
      <c r="G209" s="14" t="str">
        <f aca="false">IFERROR(__xludf.dummyfunction("""COMPUTED_VALUE"""),"STARTCOUNTER")</f>
        <v>STARTCOUNTER</v>
      </c>
      <c r="H209" s="14"/>
      <c r="I209" s="14" t="e">
        <f aca="false">ifs(F209="INST","INSTANTANEOUS",F209="ACUM","ACUMULATED")</f>
        <v>#NAME?</v>
      </c>
    </row>
    <row r="210" customFormat="false" ht="15.75" hidden="false" customHeight="false" outlineLevel="0" collapsed="false">
      <c r="A210" s="14" t="str">
        <f aca="false">IFERROR(__xludf.dummyfunction("""COMPUTED_VALUE"""),"Electronics")</f>
        <v>Electronics</v>
      </c>
      <c r="B210" s="14" t="str">
        <f aca="false">IFERROR(__xludf.dummyfunction("""COMPUTED_VALUE"""),"HVAC")</f>
        <v>HVAC</v>
      </c>
      <c r="C210" s="14" t="n">
        <f aca="false">IFERROR(__xludf.dummyfunction("""COMPUTED_VALUE"""),828)</f>
        <v>828</v>
      </c>
      <c r="D210" s="14" t="str">
        <f aca="false">IFERROR(__xludf.dummyfunction("""COMPUTED_VALUE"""),"HVAC Status")</f>
        <v>HVAC Status</v>
      </c>
      <c r="E210" s="14"/>
      <c r="F210" s="14" t="str">
        <f aca="false">IFERROR(__xludf.dummyfunction("""COMPUTED_VALUE"""),"INST")</f>
        <v>INST</v>
      </c>
      <c r="G210" s="14" t="str">
        <f aca="false">IFERROR(__xludf.dummyfunction("""COMPUTED_VALUE"""),"HVACSTATUS")</f>
        <v>HVACSTATUS</v>
      </c>
      <c r="H210" s="14"/>
      <c r="I210" s="14" t="e">
        <f aca="false">ifs(F210="INST","INSTANTANEOUS",F210="ACUM","ACUMULATED")</f>
        <v>#NAME?</v>
      </c>
    </row>
    <row r="211" customFormat="false" ht="15.75" hidden="false" customHeight="false" outlineLevel="0" collapsed="false">
      <c r="A211" s="14" t="str">
        <f aca="false">IFERROR(__xludf.dummyfunction("""COMPUTED_VALUE"""),"Electronics")</f>
        <v>Electronics</v>
      </c>
      <c r="B211" s="14" t="str">
        <f aca="false">IFERROR(__xludf.dummyfunction("""COMPUTED_VALUE"""),"HVAC")</f>
        <v>HVAC</v>
      </c>
      <c r="C211" s="14" t="n">
        <f aca="false">IFERROR(__xludf.dummyfunction("""COMPUTED_VALUE"""),829)</f>
        <v>829</v>
      </c>
      <c r="D211" s="14" t="str">
        <f aca="false">IFERROR(__xludf.dummyfunction("""COMPUTED_VALUE"""),"HVAC Speed")</f>
        <v>HVAC Speed</v>
      </c>
      <c r="E211" s="14"/>
      <c r="F211" s="14" t="str">
        <f aca="false">IFERROR(__xludf.dummyfunction("""COMPUTED_VALUE"""),"INST")</f>
        <v>INST</v>
      </c>
      <c r="G211" s="14" t="str">
        <f aca="false">IFERROR(__xludf.dummyfunction("""COMPUTED_VALUE"""),"HVACSPEED")</f>
        <v>HVACSPEED</v>
      </c>
      <c r="H211" s="14"/>
      <c r="I211" s="14" t="e">
        <f aca="false">ifs(F211="INST","INSTANTANEOUS",F211="ACUM","ACUMULATED")</f>
        <v>#NAME?</v>
      </c>
    </row>
    <row r="212" customFormat="false" ht="15.75" hidden="false" customHeight="false" outlineLevel="0" collapsed="false">
      <c r="A212" s="14" t="str">
        <f aca="false">IFERROR(__xludf.dummyfunction("""COMPUTED_VALUE"""),"Electronics")</f>
        <v>Electronics</v>
      </c>
      <c r="B212" s="14" t="str">
        <f aca="false">IFERROR(__xludf.dummyfunction("""COMPUTED_VALUE"""),"HVAC")</f>
        <v>HVAC</v>
      </c>
      <c r="C212" s="14" t="n">
        <f aca="false">IFERROR(__xludf.dummyfunction("""COMPUTED_VALUE"""),830)</f>
        <v>830</v>
      </c>
      <c r="D212" s="14" t="str">
        <f aca="false">IFERROR(__xludf.dummyfunction("""COMPUTED_VALUE"""),"HVAC Mode")</f>
        <v>HVAC Mode</v>
      </c>
      <c r="E212" s="14"/>
      <c r="F212" s="14" t="str">
        <f aca="false">IFERROR(__xludf.dummyfunction("""COMPUTED_VALUE"""),"INST")</f>
        <v>INST</v>
      </c>
      <c r="G212" s="14" t="str">
        <f aca="false">IFERROR(__xludf.dummyfunction("""COMPUTED_VALUE"""),"HVACMODE")</f>
        <v>HVACMODE</v>
      </c>
      <c r="H212" s="14"/>
      <c r="I212" s="14" t="e">
        <f aca="false">ifs(F212="INST","INSTANTANEOUS",F212="ACUM","ACUMULATED")</f>
        <v>#NAME?</v>
      </c>
    </row>
    <row r="213" customFormat="false" ht="15.75" hidden="false" customHeight="false" outlineLevel="0" collapsed="false">
      <c r="A213" s="14" t="str">
        <f aca="false">IFERROR(__xludf.dummyfunction("""COMPUTED_VALUE"""),"Business")</f>
        <v>Business</v>
      </c>
      <c r="B213" s="14" t="str">
        <f aca="false">IFERROR(__xludf.dummyfunction("""COMPUTED_VALUE"""),"Management")</f>
        <v>Management</v>
      </c>
      <c r="C213" s="14" t="n">
        <f aca="false">IFERROR(__xludf.dummyfunction("""COMPUTED_VALUE"""),121)</f>
        <v>121</v>
      </c>
      <c r="D213" s="14" t="str">
        <f aca="false">IFERROR(__xludf.dummyfunction("""COMPUTED_VALUE"""),"Occupancy (absolute)")</f>
        <v>Occupancy (absolute)</v>
      </c>
      <c r="E213" s="18" t="str">
        <f aca="false">IFERROR(__xludf.dummyfunction("""COMPUTED_VALUE"""),"pax")</f>
        <v>pax</v>
      </c>
      <c r="F213" s="14" t="str">
        <f aca="false">IFERROR(__xludf.dummyfunction("""COMPUTED_VALUE"""),"ACUM")</f>
        <v>ACUM</v>
      </c>
      <c r="G213" s="14" t="str">
        <f aca="false">IFERROR(__xludf.dummyfunction("""COMPUTED_VALUE"""),"ABSOCP")</f>
        <v>ABSOCP</v>
      </c>
      <c r="H213" s="14"/>
      <c r="I213" s="14" t="e">
        <f aca="false">ifs(F213="INST","INSTANTANEOUS",F213="ACUM","ACUMULATED")</f>
        <v>#NAME?</v>
      </c>
    </row>
    <row r="214" customFormat="false" ht="15.75" hidden="false" customHeight="false" outlineLevel="0" collapsed="false">
      <c r="A214" s="14" t="str">
        <f aca="false">IFERROR(__xludf.dummyfunction("""COMPUTED_VALUE"""),"Business")</f>
        <v>Business</v>
      </c>
      <c r="B214" s="14" t="str">
        <f aca="false">IFERROR(__xludf.dummyfunction("""COMPUTED_VALUE"""),"Management")</f>
        <v>Management</v>
      </c>
      <c r="C214" s="14" t="n">
        <f aca="false">IFERROR(__xludf.dummyfunction("""COMPUTED_VALUE"""),122)</f>
        <v>122</v>
      </c>
      <c r="D214" s="14" t="str">
        <f aca="false">IFERROR(__xludf.dummyfunction("""COMPUTED_VALUE"""),"Occupancy (relative)")</f>
        <v>Occupancy (relative)</v>
      </c>
      <c r="E214" s="14"/>
      <c r="F214" s="14" t="str">
        <f aca="false">IFERROR(__xludf.dummyfunction("""COMPUTED_VALUE"""),"INST")</f>
        <v>INST</v>
      </c>
      <c r="G214" s="14" t="str">
        <f aca="false">IFERROR(__xludf.dummyfunction("""COMPUTED_VALUE"""),"RELOCP")</f>
        <v>RELOCP</v>
      </c>
      <c r="H214" s="14"/>
      <c r="I214" s="14" t="e">
        <f aca="false">ifs(F214="INST","INSTANTANEOUS",F214="ACUM","ACUMULATED")</f>
        <v>#NAME?</v>
      </c>
    </row>
    <row r="215" customFormat="false" ht="15.75" hidden="false" customHeight="false" outlineLevel="0" collapsed="false">
      <c r="A215" s="14" t="str">
        <f aca="false">IFERROR(__xludf.dummyfunction("""COMPUTED_VALUE"""),"Business")</f>
        <v>Business</v>
      </c>
      <c r="B215" s="14" t="str">
        <f aca="false">IFERROR(__xludf.dummyfunction("""COMPUTED_VALUE"""),"Management")</f>
        <v>Management</v>
      </c>
      <c r="C215" s="14" t="n">
        <f aca="false">IFERROR(__xludf.dummyfunction("""COMPUTED_VALUE"""),126)</f>
        <v>126</v>
      </c>
      <c r="D215" s="14" t="str">
        <f aca="false">IFERROR(__xludf.dummyfunction("""COMPUTED_VALUE"""),"Occupancy Forecast (absolute)")</f>
        <v>Occupancy Forecast (absolute)</v>
      </c>
      <c r="E215" s="14"/>
      <c r="F215" s="14" t="str">
        <f aca="false">IFERROR(__xludf.dummyfunction("""COMPUTED_VALUE"""),"ACUM")</f>
        <v>ACUM</v>
      </c>
      <c r="G215" s="14" t="str">
        <f aca="false">IFERROR(__xludf.dummyfunction("""COMPUTED_VALUE"""),"ABSOCP_FCST")</f>
        <v>ABSOCP_FCST</v>
      </c>
      <c r="H215" s="14"/>
      <c r="I215" s="14" t="e">
        <f aca="false">ifs(F215="INST","INSTANTANEOUS",F215="ACUM","ACUMULATED")</f>
        <v>#NAME?</v>
      </c>
    </row>
    <row r="216" customFormat="false" ht="15.75" hidden="false" customHeight="false" outlineLevel="0" collapsed="false">
      <c r="A216" s="14" t="str">
        <f aca="false">IFERROR(__xludf.dummyfunction("""COMPUTED_VALUE"""),"Business")</f>
        <v>Business</v>
      </c>
      <c r="B216" s="14" t="str">
        <f aca="false">IFERROR(__xludf.dummyfunction("""COMPUTED_VALUE"""),"Management")</f>
        <v>Management</v>
      </c>
      <c r="C216" s="14" t="n">
        <f aca="false">IFERROR(__xludf.dummyfunction("""COMPUTED_VALUE"""),127)</f>
        <v>127</v>
      </c>
      <c r="D216" s="14" t="str">
        <f aca="false">IFERROR(__xludf.dummyfunction("""COMPUTED_VALUE"""),"Occupancy Forecast (relative)")</f>
        <v>Occupancy Forecast (relative)</v>
      </c>
      <c r="E216" s="14"/>
      <c r="F216" s="14" t="str">
        <f aca="false">IFERROR(__xludf.dummyfunction("""COMPUTED_VALUE"""),"ACUM")</f>
        <v>ACUM</v>
      </c>
      <c r="G216" s="14" t="str">
        <f aca="false">IFERROR(__xludf.dummyfunction("""COMPUTED_VALUE"""),"RELOCP_FCST")</f>
        <v>RELOCP_FCST</v>
      </c>
      <c r="H216" s="14"/>
      <c r="I216" s="14" t="e">
        <f aca="false">ifs(F216="INST","INSTANTANEOUS",F216="ACUM","ACUMULATED")</f>
        <v>#NAME?</v>
      </c>
    </row>
    <row r="217" customFormat="false" ht="15.75" hidden="false" customHeight="false" outlineLevel="0" collapsed="false">
      <c r="A217" s="14" t="str">
        <f aca="false">IFERROR(__xludf.dummyfunction("""COMPUTED_VALUE"""),"Business")</f>
        <v>Business</v>
      </c>
      <c r="B217" s="14" t="str">
        <f aca="false">IFERROR(__xludf.dummyfunction("""COMPUTED_VALUE"""),"Management")</f>
        <v>Management</v>
      </c>
      <c r="C217" s="14" t="n">
        <f aca="false">IFERROR(__xludf.dummyfunction("""COMPUTED_VALUE"""),131)</f>
        <v>131</v>
      </c>
      <c r="D217" s="14" t="str">
        <f aca="false">IFERROR(__xludf.dummyfunction("""COMPUTED_VALUE"""),"Production")</f>
        <v>Production</v>
      </c>
      <c r="E217" s="18" t="str">
        <f aca="false">IFERROR(__xludf.dummyfunction("""COMPUTED_VALUE"""),"ud")</f>
        <v>ud</v>
      </c>
      <c r="F217" s="14" t="str">
        <f aca="false">IFERROR(__xludf.dummyfunction("""COMPUTED_VALUE"""),"ACUM")</f>
        <v>ACUM</v>
      </c>
      <c r="G217" s="14" t="str">
        <f aca="false">IFERROR(__xludf.dummyfunction("""COMPUTED_VALUE"""),"PROD")</f>
        <v>PROD</v>
      </c>
      <c r="H217" s="14"/>
      <c r="I217" s="14" t="e">
        <f aca="false">ifs(F217="INST","INSTANTANEOUS",F217="ACUM","ACUMULATED")</f>
        <v>#NAME?</v>
      </c>
    </row>
    <row r="218" customFormat="false" ht="15.75" hidden="false" customHeight="false" outlineLevel="0" collapsed="false">
      <c r="A218" s="14" t="str">
        <f aca="false">IFERROR(__xludf.dummyfunction("""COMPUTED_VALUE"""),"Business")</f>
        <v>Business</v>
      </c>
      <c r="B218" s="14" t="str">
        <f aca="false">IFERROR(__xludf.dummyfunction("""COMPUTED_VALUE"""),"Management")</f>
        <v>Management</v>
      </c>
      <c r="C218" s="14" t="n">
        <f aca="false">IFERROR(__xludf.dummyfunction("""COMPUTED_VALUE"""),136)</f>
        <v>136</v>
      </c>
      <c r="D218" s="14" t="str">
        <f aca="false">IFERROR(__xludf.dummyfunction("""COMPUTED_VALUE"""),"Production forecast")</f>
        <v>Production forecast</v>
      </c>
      <c r="E218" s="18" t="str">
        <f aca="false">IFERROR(__xludf.dummyfunction("""COMPUTED_VALUE"""),"ud")</f>
        <v>ud</v>
      </c>
      <c r="F218" s="14" t="str">
        <f aca="false">IFERROR(__xludf.dummyfunction("""COMPUTED_VALUE"""),"ACUM")</f>
        <v>ACUM</v>
      </c>
      <c r="G218" s="14" t="str">
        <f aca="false">IFERROR(__xludf.dummyfunction("""COMPUTED_VALUE"""),"PROD_FCST")</f>
        <v>PROD_FCST</v>
      </c>
      <c r="H218" s="14"/>
      <c r="I218" s="14" t="e">
        <f aca="false">ifs(F218="INST","INSTANTANEOUS",F218="ACUM","ACUMULATED")</f>
        <v>#NAME?</v>
      </c>
    </row>
    <row r="219" customFormat="false" ht="15.75" hidden="false" customHeight="false" outlineLevel="0" collapsed="false">
      <c r="A219" s="14" t="str">
        <f aca="false">IFERROR(__xludf.dummyfunction("""COMPUTED_VALUE"""),"Business")</f>
        <v>Business</v>
      </c>
      <c r="B219" s="14" t="str">
        <f aca="false">IFERROR(__xludf.dummyfunction("""COMPUTED_VALUE"""),"Management")</f>
        <v>Management</v>
      </c>
      <c r="C219" s="14" t="n">
        <f aca="false">IFERROR(__xludf.dummyfunction("""COMPUTED_VALUE"""),137)</f>
        <v>137</v>
      </c>
      <c r="D219" s="14" t="str">
        <f aca="false">IFERROR(__xludf.dummyfunction("""COMPUTED_VALUE"""),"Waste mass")</f>
        <v>Waste mass</v>
      </c>
      <c r="E219" s="18" t="str">
        <f aca="false">IFERROR(__xludf.dummyfunction("""COMPUTED_VALUE"""),"kg")</f>
        <v>kg</v>
      </c>
      <c r="F219" s="14" t="str">
        <f aca="false">IFERROR(__xludf.dummyfunction("""COMPUTED_VALUE"""),"ACUM")</f>
        <v>ACUM</v>
      </c>
      <c r="G219" s="14" t="str">
        <f aca="false">IFERROR(__xludf.dummyfunction("""COMPUTED_VALUE"""),"WASTEWEIGHT")</f>
        <v>WASTEWEIGHT</v>
      </c>
      <c r="H219" s="14"/>
      <c r="I219" s="14" t="e">
        <f aca="false">ifs(F219="INST","INSTANTANEOUS",F219="ACUM","ACUMULATED")</f>
        <v>#NAME?</v>
      </c>
    </row>
    <row r="220" customFormat="false" ht="15.75" hidden="false" customHeight="false" outlineLevel="0" collapsed="false">
      <c r="A220" s="14" t="str">
        <f aca="false">IFERROR(__xludf.dummyfunction("""COMPUTED_VALUE"""),"Business")</f>
        <v>Business</v>
      </c>
      <c r="B220" s="14" t="str">
        <f aca="false">IFERROR(__xludf.dummyfunction("""COMPUTED_VALUE"""),"Machinary")</f>
        <v>Machinary</v>
      </c>
      <c r="C220" s="14" t="n">
        <f aca="false">IFERROR(__xludf.dummyfunction("""COMPUTED_VALUE"""),913)</f>
        <v>913</v>
      </c>
      <c r="D220" s="14" t="str">
        <f aca="false">IFERROR(__xludf.dummyfunction("""COMPUTED_VALUE"""),"Valve opening")</f>
        <v>Valve opening</v>
      </c>
      <c r="E220" s="18" t="str">
        <f aca="false">IFERROR(__xludf.dummyfunction("""COMPUTED_VALUE"""),"%")</f>
        <v>%</v>
      </c>
      <c r="F220" s="14" t="str">
        <f aca="false">IFERROR(__xludf.dummyfunction("""COMPUTED_VALUE"""),"INST")</f>
        <v>INST</v>
      </c>
      <c r="G220" s="14" t="str">
        <f aca="false">IFERROR(__xludf.dummyfunction("""COMPUTED_VALUE"""),"VALVEOPEN")</f>
        <v>VALVEOPEN</v>
      </c>
      <c r="H220" s="14"/>
      <c r="I220" s="14" t="e">
        <f aca="false">ifs(F220="INST","INSTANTANEOUS",F220="ACUM","ACUMULATED")</f>
        <v>#NAME?</v>
      </c>
    </row>
    <row r="221" customFormat="false" ht="15.75" hidden="false" customHeight="false" outlineLevel="0" collapsed="false">
      <c r="A221" s="14" t="str">
        <f aca="false">IFERROR(__xludf.dummyfunction("""COMPUTED_VALUE"""),"Business")</f>
        <v>Business</v>
      </c>
      <c r="B221" s="14" t="str">
        <f aca="false">IFERROR(__xludf.dummyfunction("""COMPUTED_VALUE"""),"Machinary")</f>
        <v>Machinary</v>
      </c>
      <c r="C221" s="14" t="n">
        <f aca="false">IFERROR(__xludf.dummyfunction("""COMPUTED_VALUE"""),914)</f>
        <v>914</v>
      </c>
      <c r="D221" s="14" t="str">
        <f aca="false">IFERROR(__xludf.dummyfunction("""COMPUTED_VALUE"""),"Machine load")</f>
        <v>Machine load</v>
      </c>
      <c r="E221" s="18" t="str">
        <f aca="false">IFERROR(__xludf.dummyfunction("""COMPUTED_VALUE"""),"%")</f>
        <v>%</v>
      </c>
      <c r="F221" s="14" t="str">
        <f aca="false">IFERROR(__xludf.dummyfunction("""COMPUTED_VALUE"""),"INST")</f>
        <v>INST</v>
      </c>
      <c r="G221" s="14" t="str">
        <f aca="false">IFERROR(__xludf.dummyfunction("""COMPUTED_VALUE"""),"MACHINELOAD")</f>
        <v>MACHINELOAD</v>
      </c>
      <c r="H221" s="14"/>
      <c r="I221" s="14" t="e">
        <f aca="false">ifs(F221="INST","INSTANTANEOUS",F221="ACUM","ACUMULATED")</f>
        <v>#NAME?</v>
      </c>
    </row>
    <row r="222" customFormat="false" ht="15.75" hidden="false" customHeight="false" outlineLevel="0" collapsed="false">
      <c r="A222" s="14" t="str">
        <f aca="false">IFERROR(__xludf.dummyfunction("""COMPUTED_VALUE"""),"Business")</f>
        <v>Business</v>
      </c>
      <c r="B222" s="14" t="str">
        <f aca="false">IFERROR(__xludf.dummyfunction("""COMPUTED_VALUE"""),"Materials")</f>
        <v>Materials</v>
      </c>
      <c r="C222" s="14" t="n">
        <f aca="false">IFERROR(__xludf.dummyfunction("""COMPUTED_VALUE"""),934)</f>
        <v>934</v>
      </c>
      <c r="D222" s="14" t="str">
        <f aca="false">IFERROR(__xludf.dummyfunction("""COMPUTED_VALUE"""),"Composition (%)")</f>
        <v>Composition (%)</v>
      </c>
      <c r="E222" s="18" t="str">
        <f aca="false">IFERROR(__xludf.dummyfunction("""COMPUTED_VALUE"""),"%")</f>
        <v>%</v>
      </c>
      <c r="F222" s="14" t="str">
        <f aca="false">IFERROR(__xludf.dummyfunction("""COMPUTED_VALUE"""),"INST")</f>
        <v>INST</v>
      </c>
      <c r="G222" s="14" t="str">
        <f aca="false">IFERROR(__xludf.dummyfunction("""COMPUTED_VALUE"""),"COMPOSITION")</f>
        <v>COMPOSITION</v>
      </c>
      <c r="H222" s="14"/>
      <c r="I222" s="14" t="e">
        <f aca="false">ifs(F222="INST","INSTANTANEOUS",F222="ACUM","ACUMULATED")</f>
        <v>#NAME?</v>
      </c>
    </row>
    <row r="223" customFormat="false" ht="15.75" hidden="false" customHeight="false" outlineLevel="0" collapsed="false">
      <c r="A223" s="14" t="str">
        <f aca="false">IFERROR(__xludf.dummyfunction("""COMPUTED_VALUE"""),"Business")</f>
        <v>Business</v>
      </c>
      <c r="B223" s="14" t="str">
        <f aca="false">IFERROR(__xludf.dummyfunction("""COMPUTED_VALUE"""),"Materials")</f>
        <v>Materials</v>
      </c>
      <c r="C223" s="14" t="n">
        <f aca="false">IFERROR(__xludf.dummyfunction("""COMPUTED_VALUE"""),935)</f>
        <v>935</v>
      </c>
      <c r="D223" s="14" t="str">
        <f aca="false">IFERROR(__xludf.dummyfunction("""COMPUTED_VALUE"""),"Composition (ppm)")</f>
        <v>Composition (ppm)</v>
      </c>
      <c r="E223" s="18" t="str">
        <f aca="false">IFERROR(__xludf.dummyfunction("""COMPUTED_VALUE"""),"ppm")</f>
        <v>ppm</v>
      </c>
      <c r="F223" s="14" t="str">
        <f aca="false">IFERROR(__xludf.dummyfunction("""COMPUTED_VALUE"""),"INST")</f>
        <v>INST</v>
      </c>
      <c r="G223" s="14" t="str">
        <f aca="false">IFERROR(__xludf.dummyfunction("""COMPUTED_VALUE"""),"COMPOSITIONPPM")</f>
        <v>COMPOSITIONPPM</v>
      </c>
      <c r="H223" s="14"/>
      <c r="I223" s="14" t="e">
        <f aca="false">ifs(F223="INST","INSTANTANEOUS",F223="ACUM","ACUMULATED")</f>
        <v>#NAME?</v>
      </c>
    </row>
    <row r="224" customFormat="false" ht="15.75" hidden="false" customHeight="false" outlineLevel="0" collapsed="false">
      <c r="A224" s="14" t="str">
        <f aca="false">IFERROR(__xludf.dummyfunction("""COMPUTED_VALUE"""),"Business")</f>
        <v>Business</v>
      </c>
      <c r="B224" s="14" t="str">
        <f aca="false">IFERROR(__xludf.dummyfunction("""COMPUTED_VALUE"""),"Materials")</f>
        <v>Materials</v>
      </c>
      <c r="C224" s="14" t="n">
        <f aca="false">IFERROR(__xludf.dummyfunction("""COMPUTED_VALUE"""),936)</f>
        <v>936</v>
      </c>
      <c r="D224" s="14" t="str">
        <f aca="false">IFERROR(__xludf.dummyfunction("""COMPUTED_VALUE"""),"Density")</f>
        <v>Density</v>
      </c>
      <c r="E224" s="18" t="str">
        <f aca="false">IFERROR(__xludf.dummyfunction("""COMPUTED_VALUE"""),"kg/m3")</f>
        <v>kg/m3</v>
      </c>
      <c r="F224" s="14" t="str">
        <f aca="false">IFERROR(__xludf.dummyfunction("""COMPUTED_VALUE"""),"INST")</f>
        <v>INST</v>
      </c>
      <c r="G224" s="14" t="str">
        <f aca="false">IFERROR(__xludf.dummyfunction("""COMPUTED_VALUE"""),"DENSITY")</f>
        <v>DENSITY</v>
      </c>
      <c r="H224" s="14"/>
      <c r="I224" s="14" t="e">
        <f aca="false">ifs(F224="INST","INSTANTANEOUS",F224="ACUM","ACUMULATED")</f>
        <v>#NAME?</v>
      </c>
    </row>
    <row r="225" customFormat="false" ht="15.75" hidden="false" customHeight="false" outlineLevel="0" collapsed="false">
      <c r="A225" s="14" t="str">
        <f aca="false">IFERROR(__xludf.dummyfunction("""COMPUTED_VALUE"""),"Business")</f>
        <v>Business</v>
      </c>
      <c r="B225" s="14" t="str">
        <f aca="false">IFERROR(__xludf.dummyfunction("""COMPUTED_VALUE"""),"Financial")</f>
        <v>Financial</v>
      </c>
      <c r="C225" s="14" t="n">
        <f aca="false">IFERROR(__xludf.dummyfunction("""COMPUTED_VALUE"""),141)</f>
        <v>141</v>
      </c>
      <c r="D225" s="14" t="str">
        <f aca="false">IFERROR(__xludf.dummyfunction("""COMPUTED_VALUE"""),"Turnover")</f>
        <v>Turnover</v>
      </c>
      <c r="E225" s="18" t="str">
        <f aca="false">IFERROR(__xludf.dummyfunction("""COMPUTED_VALUE"""),"€")</f>
        <v>€</v>
      </c>
      <c r="F225" s="14" t="str">
        <f aca="false">IFERROR(__xludf.dummyfunction("""COMPUTED_VALUE"""),"ACUM")</f>
        <v>ACUM</v>
      </c>
      <c r="G225" s="14" t="str">
        <f aca="false">IFERROR(__xludf.dummyfunction("""COMPUTED_VALUE"""),"TURNE")</f>
        <v>TURNE</v>
      </c>
      <c r="H225" s="14"/>
      <c r="I225" s="14" t="e">
        <f aca="false">ifs(F225="INST","INSTANTANEOUS",F225="ACUM","ACUMULATED")</f>
        <v>#NAME?</v>
      </c>
    </row>
    <row r="226" customFormat="false" ht="15.75" hidden="false" customHeight="false" outlineLevel="0" collapsed="false">
      <c r="A226" s="14" t="str">
        <f aca="false">IFERROR(__xludf.dummyfunction("""COMPUTED_VALUE"""),"Business")</f>
        <v>Business</v>
      </c>
      <c r="B226" s="14" t="str">
        <f aca="false">IFERROR(__xludf.dummyfunction("""COMPUTED_VALUE"""),"Financial")</f>
        <v>Financial</v>
      </c>
      <c r="C226" s="14" t="n">
        <f aca="false">IFERROR(__xludf.dummyfunction("""COMPUTED_VALUE"""),142)</f>
        <v>142</v>
      </c>
      <c r="D226" s="14" t="str">
        <f aca="false">IFERROR(__xludf.dummyfunction("""COMPUTED_VALUE"""),"Turnover")</f>
        <v>Turnover</v>
      </c>
      <c r="E226" s="18" t="str">
        <f aca="false">IFERROR(__xludf.dummyfunction("""COMPUTED_VALUE"""),"$")</f>
        <v>$</v>
      </c>
      <c r="F226" s="14" t="str">
        <f aca="false">IFERROR(__xludf.dummyfunction("""COMPUTED_VALUE"""),"ACUM")</f>
        <v>ACUM</v>
      </c>
      <c r="G226" s="14" t="str">
        <f aca="false">IFERROR(__xludf.dummyfunction("""COMPUTED_VALUE"""),"TURND")</f>
        <v>TURND</v>
      </c>
      <c r="H226" s="14"/>
      <c r="I226" s="14" t="e">
        <f aca="false">ifs(F226="INST","INSTANTANEOUS",F226="ACUM","ACUMULATED")</f>
        <v>#NAME?</v>
      </c>
    </row>
    <row r="227" customFormat="false" ht="15.75" hidden="false" customHeight="false" outlineLevel="0" collapsed="false">
      <c r="A227" s="14" t="str">
        <f aca="false">IFERROR(__xludf.dummyfunction("""COMPUTED_VALUE"""),"Business")</f>
        <v>Business</v>
      </c>
      <c r="B227" s="14" t="str">
        <f aca="false">IFERROR(__xludf.dummyfunction("""COMPUTED_VALUE"""),"Financial")</f>
        <v>Financial</v>
      </c>
      <c r="C227" s="14" t="n">
        <f aca="false">IFERROR(__xludf.dummyfunction("""COMPUTED_VALUE"""),143)</f>
        <v>143</v>
      </c>
      <c r="D227" s="14" t="str">
        <f aca="false">IFERROR(__xludf.dummyfunction("""COMPUTED_VALUE"""),"Turnover")</f>
        <v>Turnover</v>
      </c>
      <c r="E227" s="18" t="str">
        <f aca="false">IFERROR(__xludf.dummyfunction("""COMPUTED_VALUE"""),"£")</f>
        <v>£</v>
      </c>
      <c r="F227" s="14" t="str">
        <f aca="false">IFERROR(__xludf.dummyfunction("""COMPUTED_VALUE"""),"ACUM")</f>
        <v>ACUM</v>
      </c>
      <c r="G227" s="14" t="str">
        <f aca="false">IFERROR(__xludf.dummyfunction("""COMPUTED_VALUE"""),"TURNP")</f>
        <v>TURNP</v>
      </c>
      <c r="H227" s="14"/>
      <c r="I227" s="14" t="e">
        <f aca="false">ifs(F227="INST","INSTANTANEOUS",F227="ACUM","ACUMULATED")</f>
        <v>#NAME?</v>
      </c>
    </row>
    <row r="228" customFormat="false" ht="15.75" hidden="false" customHeight="false" outlineLevel="0" collapsed="false">
      <c r="A228" s="14" t="str">
        <f aca="false">IFERROR(__xludf.dummyfunction("""COMPUTED_VALUE"""),"Business")</f>
        <v>Business</v>
      </c>
      <c r="B228" s="14" t="str">
        <f aca="false">IFERROR(__xludf.dummyfunction("""COMPUTED_VALUE"""),"Financial")</f>
        <v>Financial</v>
      </c>
      <c r="C228" s="14" t="n">
        <f aca="false">IFERROR(__xludf.dummyfunction("""COMPUTED_VALUE"""),151)</f>
        <v>151</v>
      </c>
      <c r="D228" s="14" t="str">
        <f aca="false">IFERROR(__xludf.dummyfunction("""COMPUTED_VALUE"""),"Profit")</f>
        <v>Profit</v>
      </c>
      <c r="E228" s="18" t="str">
        <f aca="false">IFERROR(__xludf.dummyfunction("""COMPUTED_VALUE"""),"€")</f>
        <v>€</v>
      </c>
      <c r="F228" s="14" t="str">
        <f aca="false">IFERROR(__xludf.dummyfunction("""COMPUTED_VALUE"""),"ACUM")</f>
        <v>ACUM</v>
      </c>
      <c r="G228" s="14" t="str">
        <f aca="false">IFERROR(__xludf.dummyfunction("""COMPUTED_VALUE"""),"PROFITE")</f>
        <v>PROFITE</v>
      </c>
      <c r="H228" s="14"/>
      <c r="I228" s="14" t="e">
        <f aca="false">ifs(F228="INST","INSTANTANEOUS",F228="ACUM","ACUMULATED")</f>
        <v>#NAME?</v>
      </c>
    </row>
    <row r="229" customFormat="false" ht="15.75" hidden="false" customHeight="false" outlineLevel="0" collapsed="false">
      <c r="A229" s="14" t="str">
        <f aca="false">IFERROR(__xludf.dummyfunction("""COMPUTED_VALUE"""),"Business")</f>
        <v>Business</v>
      </c>
      <c r="B229" s="14" t="str">
        <f aca="false">IFERROR(__xludf.dummyfunction("""COMPUTED_VALUE"""),"Financial")</f>
        <v>Financial</v>
      </c>
      <c r="C229" s="14" t="n">
        <f aca="false">IFERROR(__xludf.dummyfunction("""COMPUTED_VALUE"""),152)</f>
        <v>152</v>
      </c>
      <c r="D229" s="14" t="str">
        <f aca="false">IFERROR(__xludf.dummyfunction("""COMPUTED_VALUE"""),"Profit")</f>
        <v>Profit</v>
      </c>
      <c r="E229" s="18" t="str">
        <f aca="false">IFERROR(__xludf.dummyfunction("""COMPUTED_VALUE"""),"$")</f>
        <v>$</v>
      </c>
      <c r="F229" s="14" t="str">
        <f aca="false">IFERROR(__xludf.dummyfunction("""COMPUTED_VALUE"""),"ACUM")</f>
        <v>ACUM</v>
      </c>
      <c r="G229" s="14" t="str">
        <f aca="false">IFERROR(__xludf.dummyfunction("""COMPUTED_VALUE"""),"PROFITD")</f>
        <v>PROFITD</v>
      </c>
      <c r="H229" s="14"/>
      <c r="I229" s="14" t="e">
        <f aca="false">ifs(F229="INST","INSTANTANEOUS",F229="ACUM","ACUMULATED")</f>
        <v>#NAME?</v>
      </c>
    </row>
    <row r="230" customFormat="false" ht="15.75" hidden="false" customHeight="false" outlineLevel="0" collapsed="false">
      <c r="A230" s="14" t="str">
        <f aca="false">IFERROR(__xludf.dummyfunction("""COMPUTED_VALUE"""),"Business")</f>
        <v>Business</v>
      </c>
      <c r="B230" s="14" t="str">
        <f aca="false">IFERROR(__xludf.dummyfunction("""COMPUTED_VALUE"""),"Financial")</f>
        <v>Financial</v>
      </c>
      <c r="C230" s="14" t="n">
        <f aca="false">IFERROR(__xludf.dummyfunction("""COMPUTED_VALUE"""),900)</f>
        <v>900</v>
      </c>
      <c r="D230" s="14" t="str">
        <f aca="false">IFERROR(__xludf.dummyfunction("""COMPUTED_VALUE"""),"Electricity Tariff")</f>
        <v>Electricity Tariff</v>
      </c>
      <c r="E230" s="14"/>
      <c r="F230" s="14" t="str">
        <f aca="false">IFERROR(__xludf.dummyfunction("""COMPUTED_VALUE"""),"ACUM")</f>
        <v>ACUM</v>
      </c>
      <c r="G230" s="14" t="str">
        <f aca="false">IFERROR(__xludf.dummyfunction("""COMPUTED_VALUE"""),"ETARIFF")</f>
        <v>ETARIFF</v>
      </c>
      <c r="H230" s="14"/>
      <c r="I230" s="14" t="e">
        <f aca="false">ifs(F230="INST","INSTANTANEOUS",F230="ACUM","ACUMULATED")</f>
        <v>#NAME?</v>
      </c>
    </row>
    <row r="231" customFormat="false" ht="15.75" hidden="false" customHeight="false" outlineLevel="0" collapsed="false">
      <c r="A231" s="14"/>
      <c r="B231" s="14"/>
      <c r="C231" s="14"/>
      <c r="D231" s="14"/>
      <c r="E231" s="14"/>
      <c r="F231" s="14" t="str">
        <f aca="false">IFERROR(__xludf.dummyfunction("""COMPUTED_VALUE"""),"")</f>
        <v/>
      </c>
      <c r="G231" s="14"/>
      <c r="H231" s="14"/>
      <c r="I231" s="14" t="str">
        <f aca="false">F231</f>
        <v/>
      </c>
    </row>
    <row r="232" customFormat="false" ht="15.75" hidden="false" customHeight="false" outlineLevel="0" collapsed="false">
      <c r="A232" s="14"/>
      <c r="B232" s="14"/>
      <c r="C232" s="14"/>
      <c r="D232" s="14"/>
      <c r="E232" s="14"/>
      <c r="F232" s="14" t="str">
        <f aca="false">IFERROR(__xludf.dummyfunction("""COMPUTED_VALUE"""),"")</f>
        <v/>
      </c>
      <c r="G232" s="14"/>
      <c r="H232" s="14"/>
      <c r="I232" s="14" t="str">
        <f aca="false">F232</f>
        <v/>
      </c>
    </row>
    <row r="233" customFormat="false" ht="15.75" hidden="false" customHeight="false" outlineLevel="0" collapsed="false">
      <c r="A233" s="14"/>
      <c r="B233" s="14"/>
      <c r="C233" s="14"/>
      <c r="D233" s="14"/>
      <c r="E233" s="14"/>
      <c r="F233" s="14" t="str">
        <f aca="false">IFERROR(__xludf.dummyfunction("""COMPUTED_VALUE"""),"")</f>
        <v/>
      </c>
      <c r="G233" s="14"/>
      <c r="H233" s="14"/>
      <c r="I233" s="14" t="str">
        <f aca="false">F233</f>
        <v/>
      </c>
    </row>
    <row r="234" customFormat="false" ht="15.75" hidden="false" customHeight="false" outlineLevel="0" collapsed="false">
      <c r="A234" s="14"/>
      <c r="B234" s="14"/>
      <c r="C234" s="14"/>
      <c r="D234" s="14"/>
      <c r="E234" s="14"/>
      <c r="F234" s="14" t="str">
        <f aca="false">IFERROR(__xludf.dummyfunction("""COMPUTED_VALUE"""),"")</f>
        <v/>
      </c>
      <c r="G234" s="14"/>
      <c r="H234" s="14"/>
      <c r="I234" s="14" t="str">
        <f aca="false">F234</f>
        <v/>
      </c>
    </row>
    <row r="235" customFormat="false" ht="15.75" hidden="false" customHeight="false" outlineLevel="0" collapsed="false">
      <c r="A235" s="14"/>
      <c r="B235" s="14"/>
      <c r="C235" s="14"/>
      <c r="D235" s="14"/>
      <c r="E235" s="14"/>
      <c r="F235" s="14" t="str">
        <f aca="false">IFERROR(__xludf.dummyfunction("""COMPUTED_VALUE"""),"")</f>
        <v/>
      </c>
      <c r="G235" s="14"/>
      <c r="H235" s="14"/>
      <c r="I235" s="14" t="str">
        <f aca="false">F235</f>
        <v/>
      </c>
    </row>
    <row r="236" customFormat="false" ht="15.75" hidden="false" customHeight="false" outlineLevel="0" collapsed="false">
      <c r="A236" s="14"/>
      <c r="B236" s="14"/>
      <c r="C236" s="14"/>
      <c r="D236" s="14"/>
      <c r="E236" s="14"/>
      <c r="F236" s="14" t="str">
        <f aca="false">IFERROR(__xludf.dummyfunction("""COMPUTED_VALUE"""),"")</f>
        <v/>
      </c>
      <c r="G236" s="14"/>
      <c r="H236" s="14"/>
      <c r="I236" s="14" t="str">
        <f aca="false">F236</f>
        <v/>
      </c>
    </row>
    <row r="237" customFormat="false" ht="15.75" hidden="false" customHeight="false" outlineLevel="0" collapsed="false">
      <c r="A237" s="14"/>
      <c r="B237" s="14"/>
      <c r="C237" s="14"/>
      <c r="D237" s="14"/>
      <c r="E237" s="14"/>
      <c r="F237" s="14" t="str">
        <f aca="false">IFERROR(__xludf.dummyfunction("""COMPUTED_VALUE"""),"")</f>
        <v/>
      </c>
      <c r="G237" s="14"/>
      <c r="H237" s="14"/>
      <c r="I237" s="14" t="str">
        <f aca="false">F237</f>
        <v/>
      </c>
    </row>
    <row r="238" customFormat="false" ht="15.75" hidden="false" customHeight="false" outlineLevel="0" collapsed="false">
      <c r="A238" s="14"/>
      <c r="B238" s="14"/>
      <c r="C238" s="14"/>
      <c r="D238" s="14"/>
      <c r="E238" s="14"/>
      <c r="F238" s="14" t="str">
        <f aca="false">IFERROR(__xludf.dummyfunction("""COMPUTED_VALUE"""),"")</f>
        <v/>
      </c>
      <c r="G238" s="14"/>
      <c r="H238" s="14"/>
      <c r="I238" s="14" t="str">
        <f aca="false">F238</f>
        <v/>
      </c>
    </row>
    <row r="239" customFormat="false" ht="15.75" hidden="false" customHeight="false" outlineLevel="0" collapsed="false">
      <c r="A239" s="14"/>
      <c r="B239" s="14"/>
      <c r="C239" s="14"/>
      <c r="D239" s="14"/>
      <c r="E239" s="14"/>
      <c r="F239" s="14" t="str">
        <f aca="false">IFERROR(__xludf.dummyfunction("""COMPUTED_VALUE"""),"")</f>
        <v/>
      </c>
      <c r="G239" s="14"/>
      <c r="H239" s="14"/>
      <c r="I239" s="14" t="str">
        <f aca="false">F239</f>
        <v/>
      </c>
    </row>
    <row r="240" customFormat="false" ht="15.75" hidden="false" customHeight="false" outlineLevel="0" collapsed="false">
      <c r="A240" s="14"/>
      <c r="B240" s="14"/>
      <c r="C240" s="14"/>
      <c r="D240" s="14"/>
      <c r="E240" s="14"/>
      <c r="F240" s="14" t="str">
        <f aca="false">IFERROR(__xludf.dummyfunction("""COMPUTED_VALUE"""),"")</f>
        <v/>
      </c>
      <c r="G240" s="14"/>
      <c r="H240" s="14"/>
      <c r="I240" s="14" t="str">
        <f aca="false">F240</f>
        <v/>
      </c>
    </row>
    <row r="241" customFormat="false" ht="15.75" hidden="false" customHeight="false" outlineLevel="0" collapsed="false">
      <c r="A241" s="14"/>
      <c r="B241" s="14"/>
      <c r="C241" s="14"/>
      <c r="D241" s="14"/>
      <c r="E241" s="14"/>
      <c r="F241" s="14" t="str">
        <f aca="false">IFERROR(__xludf.dummyfunction("""COMPUTED_VALUE"""),"")</f>
        <v/>
      </c>
      <c r="G241" s="14"/>
      <c r="H241" s="14"/>
      <c r="I241" s="14" t="str">
        <f aca="false">F241</f>
        <v/>
      </c>
    </row>
    <row r="242" customFormat="false" ht="15.75" hidden="false" customHeight="false" outlineLevel="0" collapsed="false">
      <c r="A242" s="14"/>
      <c r="B242" s="14"/>
      <c r="C242" s="14"/>
      <c r="D242" s="14"/>
      <c r="E242" s="14"/>
      <c r="F242" s="14" t="str">
        <f aca="false">IFERROR(__xludf.dummyfunction("""COMPUTED_VALUE"""),"")</f>
        <v/>
      </c>
      <c r="G242" s="14"/>
      <c r="H242" s="14"/>
      <c r="I242" s="14" t="str">
        <f aca="false">F242</f>
        <v/>
      </c>
    </row>
    <row r="243" customFormat="false" ht="15.75" hidden="false" customHeight="false" outlineLevel="0" collapsed="false">
      <c r="A243" s="14"/>
      <c r="B243" s="14"/>
      <c r="C243" s="14"/>
      <c r="D243" s="14"/>
      <c r="E243" s="14"/>
      <c r="F243" s="14" t="str">
        <f aca="false">IFERROR(__xludf.dummyfunction("""COMPUTED_VALUE"""),"")</f>
        <v/>
      </c>
      <c r="G243" s="14"/>
      <c r="H243" s="14"/>
      <c r="I243" s="14" t="str">
        <f aca="false">F243</f>
        <v/>
      </c>
    </row>
    <row r="244" customFormat="false" ht="15.75" hidden="false" customHeight="false" outlineLevel="0" collapsed="false">
      <c r="A244" s="14"/>
      <c r="B244" s="14"/>
      <c r="C244" s="14"/>
      <c r="D244" s="14"/>
      <c r="E244" s="14"/>
      <c r="F244" s="14" t="str">
        <f aca="false">IFERROR(__xludf.dummyfunction("""COMPUTED_VALUE"""),"")</f>
        <v/>
      </c>
      <c r="G244" s="14"/>
      <c r="H244" s="14"/>
      <c r="I244" s="14" t="str">
        <f aca="false">F244</f>
        <v/>
      </c>
    </row>
    <row r="245" customFormat="false" ht="15.75" hidden="false" customHeight="false" outlineLevel="0" collapsed="false">
      <c r="A245" s="14"/>
      <c r="B245" s="14"/>
      <c r="C245" s="14"/>
      <c r="D245" s="14"/>
      <c r="E245" s="14"/>
      <c r="F245" s="14" t="str">
        <f aca="false">IFERROR(__xludf.dummyfunction("""COMPUTED_VALUE"""),"")</f>
        <v/>
      </c>
      <c r="G245" s="14"/>
      <c r="H245" s="14"/>
      <c r="I245" s="14" t="str">
        <f aca="false">F245</f>
        <v/>
      </c>
    </row>
    <row r="246" customFormat="false" ht="15.75" hidden="false" customHeight="false" outlineLevel="0" collapsed="false">
      <c r="A246" s="14"/>
      <c r="B246" s="14"/>
      <c r="C246" s="14"/>
      <c r="D246" s="14"/>
      <c r="E246" s="14"/>
      <c r="F246" s="14" t="str">
        <f aca="false">IFERROR(__xludf.dummyfunction("""COMPUTED_VALUE"""),"")</f>
        <v/>
      </c>
      <c r="G246" s="14"/>
      <c r="H246" s="14"/>
      <c r="I246" s="14" t="str">
        <f aca="false">F246</f>
        <v/>
      </c>
    </row>
    <row r="247" customFormat="false" ht="15.75" hidden="false" customHeight="false" outlineLevel="0" collapsed="false">
      <c r="A247" s="14"/>
      <c r="B247" s="14"/>
      <c r="C247" s="14"/>
      <c r="D247" s="14"/>
      <c r="E247" s="14"/>
      <c r="F247" s="14" t="str">
        <f aca="false">IFERROR(__xludf.dummyfunction("""COMPUTED_VALUE"""),"")</f>
        <v/>
      </c>
      <c r="G247" s="14"/>
      <c r="H247" s="14"/>
      <c r="I247" s="14" t="str">
        <f aca="false">F247</f>
        <v/>
      </c>
    </row>
    <row r="248" customFormat="false" ht="15.75" hidden="false" customHeight="false" outlineLevel="0" collapsed="false">
      <c r="A248" s="14"/>
      <c r="B248" s="14"/>
      <c r="C248" s="14"/>
      <c r="D248" s="14"/>
      <c r="E248" s="14"/>
      <c r="F248" s="14" t="str">
        <f aca="false">IFERROR(__xludf.dummyfunction("""COMPUTED_VALUE"""),"")</f>
        <v/>
      </c>
      <c r="G248" s="14"/>
      <c r="H248" s="14"/>
      <c r="I248" s="14" t="str">
        <f aca="false">F248</f>
        <v/>
      </c>
    </row>
    <row r="249" customFormat="false" ht="15.75" hidden="false" customHeight="false" outlineLevel="0" collapsed="false">
      <c r="A249" s="14"/>
      <c r="B249" s="14"/>
      <c r="C249" s="14"/>
      <c r="D249" s="14"/>
      <c r="E249" s="14"/>
      <c r="F249" s="14" t="str">
        <f aca="false">IFERROR(__xludf.dummyfunction("""COMPUTED_VALUE"""),"")</f>
        <v/>
      </c>
      <c r="G249" s="14"/>
      <c r="H249" s="14"/>
      <c r="I249" s="14" t="str">
        <f aca="false">F249</f>
        <v/>
      </c>
    </row>
    <row r="250" customFormat="false" ht="15.75" hidden="false" customHeight="false" outlineLevel="0" collapsed="false">
      <c r="A250" s="14"/>
      <c r="B250" s="14"/>
      <c r="C250" s="14"/>
      <c r="D250" s="14"/>
      <c r="E250" s="14"/>
      <c r="F250" s="14" t="str">
        <f aca="false">IFERROR(__xludf.dummyfunction("""COMPUTED_VALUE"""),"")</f>
        <v/>
      </c>
      <c r="G250" s="14"/>
      <c r="H250" s="14"/>
      <c r="I250" s="14" t="str">
        <f aca="false">F250</f>
        <v/>
      </c>
    </row>
    <row r="251" customFormat="false" ht="15.75" hidden="false" customHeight="false" outlineLevel="0" collapsed="false">
      <c r="I251" s="14" t="n">
        <f aca="false">F251</f>
        <v>0</v>
      </c>
    </row>
    <row r="252" customFormat="false" ht="15.75" hidden="false" customHeight="false" outlineLevel="0" collapsed="false">
      <c r="I252" s="14" t="n">
        <f aca="false">F252</f>
        <v>0</v>
      </c>
    </row>
    <row r="253" customFormat="false" ht="15.75" hidden="false" customHeight="false" outlineLevel="0" collapsed="false">
      <c r="I253" s="14" t="n">
        <f aca="false">F253</f>
        <v>0</v>
      </c>
    </row>
    <row r="254" customFormat="false" ht="15.75" hidden="false" customHeight="false" outlineLevel="0" collapsed="false">
      <c r="I254" s="14" t="n">
        <f aca="false">F254</f>
        <v>0</v>
      </c>
    </row>
    <row r="255" customFormat="false" ht="15.75" hidden="false" customHeight="false" outlineLevel="0" collapsed="false">
      <c r="I255" s="14" t="n">
        <f aca="false">F255</f>
        <v>0</v>
      </c>
    </row>
    <row r="256" customFormat="false" ht="15.75" hidden="false" customHeight="false" outlineLevel="0" collapsed="false">
      <c r="I256" s="14" t="n">
        <f aca="false">F256</f>
        <v>0</v>
      </c>
    </row>
    <row r="257" customFormat="false" ht="15.75" hidden="false" customHeight="false" outlineLevel="0" collapsed="false">
      <c r="I257" s="14" t="n">
        <f aca="false">F257</f>
        <v>0</v>
      </c>
    </row>
    <row r="258" customFormat="false" ht="15.75" hidden="false" customHeight="false" outlineLevel="0" collapsed="false">
      <c r="I258" s="14" t="n">
        <f aca="false">F258</f>
        <v>0</v>
      </c>
    </row>
    <row r="259" customFormat="false" ht="15.75" hidden="false" customHeight="false" outlineLevel="0" collapsed="false">
      <c r="I259" s="14" t="n">
        <f aca="false">F259</f>
        <v>0</v>
      </c>
    </row>
    <row r="260" customFormat="false" ht="15.75" hidden="false" customHeight="false" outlineLevel="0" collapsed="false">
      <c r="I260" s="14" t="n">
        <f aca="false">F260</f>
        <v>0</v>
      </c>
    </row>
    <row r="261" customFormat="false" ht="15.75" hidden="false" customHeight="false" outlineLevel="0" collapsed="false">
      <c r="I261" s="14" t="n">
        <f aca="false">F261</f>
        <v>0</v>
      </c>
    </row>
    <row r="262" customFormat="false" ht="15.75" hidden="false" customHeight="false" outlineLevel="0" collapsed="false">
      <c r="I262" s="14" t="n">
        <f aca="false">F262</f>
        <v>0</v>
      </c>
    </row>
    <row r="263" customFormat="false" ht="15.75" hidden="false" customHeight="false" outlineLevel="0" collapsed="false">
      <c r="I263" s="14" t="n">
        <f aca="false">F263</f>
        <v>0</v>
      </c>
    </row>
    <row r="264" customFormat="false" ht="15.75" hidden="false" customHeight="false" outlineLevel="0" collapsed="false">
      <c r="I264" s="14" t="n">
        <f aca="false">F264</f>
        <v>0</v>
      </c>
    </row>
    <row r="265" customFormat="false" ht="15.75" hidden="false" customHeight="false" outlineLevel="0" collapsed="false">
      <c r="I265" s="14" t="n">
        <f aca="false">F265</f>
        <v>0</v>
      </c>
    </row>
    <row r="266" customFormat="false" ht="15.75" hidden="false" customHeight="false" outlineLevel="0" collapsed="false">
      <c r="I266" s="14" t="n">
        <f aca="false">F266</f>
        <v>0</v>
      </c>
    </row>
    <row r="267" customFormat="false" ht="15.75" hidden="false" customHeight="false" outlineLevel="0" collapsed="false">
      <c r="I267" s="14" t="n">
        <f aca="false">F267</f>
        <v>0</v>
      </c>
    </row>
    <row r="268" customFormat="false" ht="15.75" hidden="false" customHeight="false" outlineLevel="0" collapsed="false">
      <c r="I268" s="14" t="n">
        <f aca="false">F268</f>
        <v>0</v>
      </c>
    </row>
    <row r="269" customFormat="false" ht="15.75" hidden="false" customHeight="false" outlineLevel="0" collapsed="false">
      <c r="I269" s="14" t="n">
        <f aca="false">F269</f>
        <v>0</v>
      </c>
    </row>
    <row r="270" customFormat="false" ht="15.75" hidden="false" customHeight="false" outlineLevel="0" collapsed="false">
      <c r="I270" s="14" t="n">
        <f aca="false">F270</f>
        <v>0</v>
      </c>
    </row>
    <row r="271" customFormat="false" ht="15.75" hidden="false" customHeight="false" outlineLevel="0" collapsed="false">
      <c r="I271" s="14" t="n">
        <f aca="false">F271</f>
        <v>0</v>
      </c>
    </row>
    <row r="272" customFormat="false" ht="15.75" hidden="false" customHeight="false" outlineLevel="0" collapsed="false">
      <c r="I272" s="14" t="n">
        <f aca="false">F272</f>
        <v>0</v>
      </c>
    </row>
    <row r="273" customFormat="false" ht="15.75" hidden="false" customHeight="false" outlineLevel="0" collapsed="false">
      <c r="I273" s="14" t="n">
        <f aca="false">F273</f>
        <v>0</v>
      </c>
    </row>
    <row r="274" customFormat="false" ht="15.75" hidden="false" customHeight="false" outlineLevel="0" collapsed="false">
      <c r="I274" s="14" t="n">
        <f aca="false">F274</f>
        <v>0</v>
      </c>
    </row>
    <row r="275" customFormat="false" ht="15.75" hidden="false" customHeight="false" outlineLevel="0" collapsed="false">
      <c r="I275" s="14" t="n">
        <f aca="false">F275</f>
        <v>0</v>
      </c>
    </row>
    <row r="276" customFormat="false" ht="15.75" hidden="false" customHeight="false" outlineLevel="0" collapsed="false">
      <c r="I276" s="14" t="n">
        <f aca="false">F276</f>
        <v>0</v>
      </c>
    </row>
    <row r="277" customFormat="false" ht="15.75" hidden="false" customHeight="false" outlineLevel="0" collapsed="false">
      <c r="I277" s="14" t="n">
        <f aca="false">F277</f>
        <v>0</v>
      </c>
    </row>
    <row r="278" customFormat="false" ht="15.75" hidden="false" customHeight="false" outlineLevel="0" collapsed="false">
      <c r="I278" s="14" t="n">
        <f aca="false">F278</f>
        <v>0</v>
      </c>
    </row>
    <row r="279" customFormat="false" ht="15.75" hidden="false" customHeight="false" outlineLevel="0" collapsed="false">
      <c r="I279" s="14" t="n">
        <f aca="false">F279</f>
        <v>0</v>
      </c>
    </row>
    <row r="280" customFormat="false" ht="15.75" hidden="false" customHeight="false" outlineLevel="0" collapsed="false">
      <c r="I280" s="14" t="n">
        <f aca="false">F280</f>
        <v>0</v>
      </c>
    </row>
    <row r="281" customFormat="false" ht="15.75" hidden="false" customHeight="false" outlineLevel="0" collapsed="false">
      <c r="I281" s="14" t="n">
        <f aca="false">F281</f>
        <v>0</v>
      </c>
    </row>
    <row r="282" customFormat="false" ht="15.75" hidden="false" customHeight="false" outlineLevel="0" collapsed="false">
      <c r="I282" s="14" t="n">
        <f aca="false">F282</f>
        <v>0</v>
      </c>
    </row>
    <row r="283" customFormat="false" ht="15.75" hidden="false" customHeight="false" outlineLevel="0" collapsed="false">
      <c r="I283" s="14" t="n">
        <f aca="false">F283</f>
        <v>0</v>
      </c>
    </row>
    <row r="284" customFormat="false" ht="15.75" hidden="false" customHeight="false" outlineLevel="0" collapsed="false">
      <c r="I284" s="14" t="n">
        <f aca="false">F284</f>
        <v>0</v>
      </c>
    </row>
    <row r="285" customFormat="false" ht="15.75" hidden="false" customHeight="false" outlineLevel="0" collapsed="false">
      <c r="I285" s="14" t="n">
        <f aca="false">F285</f>
        <v>0</v>
      </c>
    </row>
    <row r="286" customFormat="false" ht="15.75" hidden="false" customHeight="false" outlineLevel="0" collapsed="false">
      <c r="I286" s="14" t="n">
        <f aca="false">F286</f>
        <v>0</v>
      </c>
    </row>
    <row r="287" customFormat="false" ht="15.75" hidden="false" customHeight="false" outlineLevel="0" collapsed="false">
      <c r="I287" s="14" t="n">
        <f aca="false">F287</f>
        <v>0</v>
      </c>
    </row>
    <row r="288" customFormat="false" ht="15.75" hidden="false" customHeight="false" outlineLevel="0" collapsed="false">
      <c r="I288" s="14" t="n">
        <f aca="false">F288</f>
        <v>0</v>
      </c>
    </row>
    <row r="289" customFormat="false" ht="15.75" hidden="false" customHeight="false" outlineLevel="0" collapsed="false">
      <c r="I289" s="14" t="n">
        <f aca="false">F289</f>
        <v>0</v>
      </c>
    </row>
    <row r="290" customFormat="false" ht="15.75" hidden="false" customHeight="false" outlineLevel="0" collapsed="false">
      <c r="I290" s="14" t="n">
        <f aca="false">F290</f>
        <v>0</v>
      </c>
    </row>
    <row r="291" customFormat="false" ht="15.75" hidden="false" customHeight="false" outlineLevel="0" collapsed="false">
      <c r="I291" s="14" t="n">
        <f aca="false">F291</f>
        <v>0</v>
      </c>
    </row>
    <row r="292" customFormat="false" ht="15.75" hidden="false" customHeight="false" outlineLevel="0" collapsed="false">
      <c r="I292" s="14" t="n">
        <f aca="false">F292</f>
        <v>0</v>
      </c>
    </row>
    <row r="293" customFormat="false" ht="15.75" hidden="false" customHeight="false" outlineLevel="0" collapsed="false">
      <c r="I293" s="14" t="n">
        <f aca="false">F293</f>
        <v>0</v>
      </c>
    </row>
    <row r="294" customFormat="false" ht="15.75" hidden="false" customHeight="false" outlineLevel="0" collapsed="false">
      <c r="I294" s="14" t="n">
        <f aca="false">F294</f>
        <v>0</v>
      </c>
    </row>
    <row r="295" customFormat="false" ht="15.75" hidden="false" customHeight="false" outlineLevel="0" collapsed="false">
      <c r="I295" s="14" t="n">
        <f aca="false">F295</f>
        <v>0</v>
      </c>
    </row>
    <row r="296" customFormat="false" ht="15.75" hidden="false" customHeight="false" outlineLevel="0" collapsed="false">
      <c r="I296" s="14" t="n">
        <f aca="false">F296</f>
        <v>0</v>
      </c>
    </row>
    <row r="297" customFormat="false" ht="15.75" hidden="false" customHeight="false" outlineLevel="0" collapsed="false">
      <c r="I297" s="14" t="n">
        <f aca="false">F297</f>
        <v>0</v>
      </c>
    </row>
    <row r="298" customFormat="false" ht="15.75" hidden="false" customHeight="false" outlineLevel="0" collapsed="false">
      <c r="I298" s="14" t="n">
        <f aca="false">F298</f>
        <v>0</v>
      </c>
    </row>
    <row r="299" customFormat="false" ht="15.75" hidden="false" customHeight="false" outlineLevel="0" collapsed="false">
      <c r="I299" s="14" t="n">
        <f aca="false">F299</f>
        <v>0</v>
      </c>
    </row>
    <row r="300" customFormat="false" ht="15.75" hidden="false" customHeight="false" outlineLevel="0" collapsed="false">
      <c r="I300" s="14" t="n">
        <f aca="false">F300</f>
        <v>0</v>
      </c>
    </row>
    <row r="301" customFormat="false" ht="15.75" hidden="false" customHeight="false" outlineLevel="0" collapsed="false">
      <c r="I301" s="14" t="n">
        <f aca="false">F301</f>
        <v>0</v>
      </c>
    </row>
    <row r="302" customFormat="false" ht="15.75" hidden="false" customHeight="false" outlineLevel="0" collapsed="false">
      <c r="I302" s="14" t="n">
        <f aca="false">F302</f>
        <v>0</v>
      </c>
    </row>
    <row r="303" customFormat="false" ht="15.75" hidden="false" customHeight="false" outlineLevel="0" collapsed="false">
      <c r="I303" s="14" t="n">
        <f aca="false">F303</f>
        <v>0</v>
      </c>
    </row>
    <row r="304" customFormat="false" ht="15.75" hidden="false" customHeight="false" outlineLevel="0" collapsed="false">
      <c r="I304" s="14" t="n">
        <f aca="false">F304</f>
        <v>0</v>
      </c>
    </row>
    <row r="305" customFormat="false" ht="15.75" hidden="false" customHeight="false" outlineLevel="0" collapsed="false">
      <c r="I305" s="14" t="n">
        <f aca="false">F305</f>
        <v>0</v>
      </c>
    </row>
    <row r="306" customFormat="false" ht="15.75" hidden="false" customHeight="false" outlineLevel="0" collapsed="false">
      <c r="I306" s="14" t="n">
        <f aca="false">F306</f>
        <v>0</v>
      </c>
    </row>
    <row r="307" customFormat="false" ht="15.75" hidden="false" customHeight="false" outlineLevel="0" collapsed="false">
      <c r="I307" s="14" t="n">
        <f aca="false">F307</f>
        <v>0</v>
      </c>
    </row>
    <row r="308" customFormat="false" ht="15.75" hidden="false" customHeight="false" outlineLevel="0" collapsed="false">
      <c r="I308" s="14" t="n">
        <f aca="false">F308</f>
        <v>0</v>
      </c>
    </row>
    <row r="309" customFormat="false" ht="15.75" hidden="false" customHeight="false" outlineLevel="0" collapsed="false">
      <c r="I309" s="14" t="n">
        <f aca="false">F309</f>
        <v>0</v>
      </c>
    </row>
    <row r="310" customFormat="false" ht="15.75" hidden="false" customHeight="false" outlineLevel="0" collapsed="false">
      <c r="I310" s="14" t="n">
        <f aca="false">F310</f>
        <v>0</v>
      </c>
    </row>
    <row r="311" customFormat="false" ht="15.75" hidden="false" customHeight="false" outlineLevel="0" collapsed="false">
      <c r="I311" s="14" t="n">
        <f aca="false">F311</f>
        <v>0</v>
      </c>
    </row>
    <row r="312" customFormat="false" ht="15.75" hidden="false" customHeight="false" outlineLevel="0" collapsed="false">
      <c r="I312" s="14" t="n">
        <f aca="false">F312</f>
        <v>0</v>
      </c>
    </row>
    <row r="313" customFormat="false" ht="15.75" hidden="false" customHeight="false" outlineLevel="0" collapsed="false">
      <c r="I313" s="14" t="n">
        <f aca="false">F313</f>
        <v>0</v>
      </c>
    </row>
    <row r="314" customFormat="false" ht="15.75" hidden="false" customHeight="false" outlineLevel="0" collapsed="false">
      <c r="I314" s="14" t="n">
        <f aca="false">F314</f>
        <v>0</v>
      </c>
    </row>
    <row r="315" customFormat="false" ht="15.75" hidden="false" customHeight="false" outlineLevel="0" collapsed="false">
      <c r="I315" s="14" t="n">
        <f aca="false">F315</f>
        <v>0</v>
      </c>
    </row>
    <row r="316" customFormat="false" ht="15.75" hidden="false" customHeight="false" outlineLevel="0" collapsed="false">
      <c r="I316" s="14" t="n">
        <f aca="false">F316</f>
        <v>0</v>
      </c>
    </row>
    <row r="317" customFormat="false" ht="15.75" hidden="false" customHeight="false" outlineLevel="0" collapsed="false">
      <c r="I317" s="14" t="n">
        <f aca="false">F317</f>
        <v>0</v>
      </c>
    </row>
    <row r="318" customFormat="false" ht="15.75" hidden="false" customHeight="false" outlineLevel="0" collapsed="false">
      <c r="I318" s="14" t="n">
        <f aca="false">F318</f>
        <v>0</v>
      </c>
    </row>
    <row r="319" customFormat="false" ht="15.75" hidden="false" customHeight="false" outlineLevel="0" collapsed="false">
      <c r="I319" s="14" t="n">
        <f aca="false">F319</f>
        <v>0</v>
      </c>
    </row>
    <row r="320" customFormat="false" ht="15.75" hidden="false" customHeight="false" outlineLevel="0" collapsed="false">
      <c r="I320" s="14" t="n">
        <f aca="false">F320</f>
        <v>0</v>
      </c>
    </row>
    <row r="321" customFormat="false" ht="15.75" hidden="false" customHeight="false" outlineLevel="0" collapsed="false">
      <c r="I321" s="14" t="n">
        <f aca="false">F321</f>
        <v>0</v>
      </c>
    </row>
    <row r="322" customFormat="false" ht="15.75" hidden="false" customHeight="false" outlineLevel="0" collapsed="false">
      <c r="I322" s="14" t="n">
        <f aca="false">F322</f>
        <v>0</v>
      </c>
    </row>
    <row r="323" customFormat="false" ht="15.75" hidden="false" customHeight="false" outlineLevel="0" collapsed="false">
      <c r="I323" s="14" t="n">
        <f aca="false">F323</f>
        <v>0</v>
      </c>
    </row>
    <row r="324" customFormat="false" ht="15.75" hidden="false" customHeight="false" outlineLevel="0" collapsed="false">
      <c r="I324" s="14" t="n">
        <f aca="false">F324</f>
        <v>0</v>
      </c>
    </row>
    <row r="325" customFormat="false" ht="15.75" hidden="false" customHeight="false" outlineLevel="0" collapsed="false">
      <c r="I325" s="14" t="n">
        <f aca="false">F325</f>
        <v>0</v>
      </c>
    </row>
    <row r="326" customFormat="false" ht="15.75" hidden="false" customHeight="false" outlineLevel="0" collapsed="false">
      <c r="I326" s="14" t="n">
        <f aca="false">F326</f>
        <v>0</v>
      </c>
    </row>
    <row r="327" customFormat="false" ht="15.75" hidden="false" customHeight="false" outlineLevel="0" collapsed="false">
      <c r="I327" s="14" t="n">
        <f aca="false">F327</f>
        <v>0</v>
      </c>
    </row>
    <row r="328" customFormat="false" ht="15.75" hidden="false" customHeight="false" outlineLevel="0" collapsed="false">
      <c r="I328" s="14" t="n">
        <f aca="false">F328</f>
        <v>0</v>
      </c>
    </row>
    <row r="329" customFormat="false" ht="15.75" hidden="false" customHeight="false" outlineLevel="0" collapsed="false">
      <c r="I329" s="14" t="n">
        <f aca="false">F329</f>
        <v>0</v>
      </c>
    </row>
    <row r="330" customFormat="false" ht="15.75" hidden="false" customHeight="false" outlineLevel="0" collapsed="false">
      <c r="I330" s="14" t="n">
        <f aca="false">F330</f>
        <v>0</v>
      </c>
    </row>
    <row r="331" customFormat="false" ht="15.75" hidden="false" customHeight="false" outlineLevel="0" collapsed="false">
      <c r="I331" s="14" t="n">
        <f aca="false">F331</f>
        <v>0</v>
      </c>
    </row>
    <row r="332" customFormat="false" ht="15.75" hidden="false" customHeight="false" outlineLevel="0" collapsed="false">
      <c r="I332" s="14" t="n">
        <f aca="false">F332</f>
        <v>0</v>
      </c>
    </row>
    <row r="333" customFormat="false" ht="15.75" hidden="false" customHeight="false" outlineLevel="0" collapsed="false">
      <c r="I333" s="14" t="n">
        <f aca="false">F333</f>
        <v>0</v>
      </c>
    </row>
    <row r="334" customFormat="false" ht="15.75" hidden="false" customHeight="false" outlineLevel="0" collapsed="false">
      <c r="I334" s="14" t="n">
        <f aca="false">F334</f>
        <v>0</v>
      </c>
    </row>
    <row r="335" customFormat="false" ht="15.75" hidden="false" customHeight="false" outlineLevel="0" collapsed="false">
      <c r="I335" s="14" t="n">
        <f aca="false">F335</f>
        <v>0</v>
      </c>
    </row>
    <row r="336" customFormat="false" ht="15.75" hidden="false" customHeight="false" outlineLevel="0" collapsed="false">
      <c r="I336" s="14" t="n">
        <f aca="false">F336</f>
        <v>0</v>
      </c>
    </row>
    <row r="337" customFormat="false" ht="15.75" hidden="false" customHeight="false" outlineLevel="0" collapsed="false">
      <c r="I337" s="14" t="n">
        <f aca="false">F337</f>
        <v>0</v>
      </c>
    </row>
    <row r="338" customFormat="false" ht="15.75" hidden="false" customHeight="false" outlineLevel="0" collapsed="false">
      <c r="I338" s="14" t="n">
        <f aca="false">F338</f>
        <v>0</v>
      </c>
    </row>
    <row r="339" customFormat="false" ht="15.75" hidden="false" customHeight="false" outlineLevel="0" collapsed="false">
      <c r="I339" s="14" t="n">
        <f aca="false">F339</f>
        <v>0</v>
      </c>
    </row>
    <row r="340" customFormat="false" ht="15.75" hidden="false" customHeight="false" outlineLevel="0" collapsed="false">
      <c r="I340" s="14" t="n">
        <f aca="false">F340</f>
        <v>0</v>
      </c>
    </row>
    <row r="341" customFormat="false" ht="15.75" hidden="false" customHeight="false" outlineLevel="0" collapsed="false">
      <c r="I341" s="14" t="n">
        <f aca="false">F341</f>
        <v>0</v>
      </c>
    </row>
    <row r="342" customFormat="false" ht="15.75" hidden="false" customHeight="false" outlineLevel="0" collapsed="false">
      <c r="I342" s="14" t="n">
        <f aca="false">F342</f>
        <v>0</v>
      </c>
    </row>
    <row r="343" customFormat="false" ht="15.75" hidden="false" customHeight="false" outlineLevel="0" collapsed="false">
      <c r="I343" s="14" t="n">
        <f aca="false">F343</f>
        <v>0</v>
      </c>
    </row>
    <row r="344" customFormat="false" ht="15.75" hidden="false" customHeight="false" outlineLevel="0" collapsed="false">
      <c r="I344" s="14" t="n">
        <f aca="false">F344</f>
        <v>0</v>
      </c>
    </row>
    <row r="345" customFormat="false" ht="15.75" hidden="false" customHeight="false" outlineLevel="0" collapsed="false">
      <c r="I345" s="14" t="n">
        <f aca="false">F345</f>
        <v>0</v>
      </c>
    </row>
    <row r="346" customFormat="false" ht="15.75" hidden="false" customHeight="false" outlineLevel="0" collapsed="false">
      <c r="I346" s="14" t="n">
        <f aca="false">F346</f>
        <v>0</v>
      </c>
    </row>
    <row r="347" customFormat="false" ht="15.75" hidden="false" customHeight="false" outlineLevel="0" collapsed="false">
      <c r="I347" s="14" t="n">
        <f aca="false">F347</f>
        <v>0</v>
      </c>
    </row>
    <row r="348" customFormat="false" ht="15.75" hidden="false" customHeight="false" outlineLevel="0" collapsed="false">
      <c r="I348" s="14" t="n">
        <f aca="false">F348</f>
        <v>0</v>
      </c>
    </row>
    <row r="349" customFormat="false" ht="15.75" hidden="false" customHeight="false" outlineLevel="0" collapsed="false">
      <c r="I349" s="14" t="n">
        <f aca="false">F349</f>
        <v>0</v>
      </c>
    </row>
    <row r="350" customFormat="false" ht="15.75" hidden="false" customHeight="false" outlineLevel="0" collapsed="false">
      <c r="I350" s="14" t="n">
        <f aca="false">F350</f>
        <v>0</v>
      </c>
    </row>
    <row r="351" customFormat="false" ht="15.75" hidden="false" customHeight="false" outlineLevel="0" collapsed="false">
      <c r="I351" s="14" t="n">
        <f aca="false">F351</f>
        <v>0</v>
      </c>
    </row>
    <row r="352" customFormat="false" ht="15.75" hidden="false" customHeight="false" outlineLevel="0" collapsed="false">
      <c r="I352" s="14" t="n">
        <f aca="false">F352</f>
        <v>0</v>
      </c>
    </row>
    <row r="353" customFormat="false" ht="15.75" hidden="false" customHeight="false" outlineLevel="0" collapsed="false">
      <c r="I353" s="14" t="n">
        <f aca="false">F353</f>
        <v>0</v>
      </c>
    </row>
    <row r="354" customFormat="false" ht="15.75" hidden="false" customHeight="false" outlineLevel="0" collapsed="false">
      <c r="I354" s="14" t="n">
        <f aca="false">F354</f>
        <v>0</v>
      </c>
    </row>
    <row r="355" customFormat="false" ht="15.75" hidden="false" customHeight="false" outlineLevel="0" collapsed="false">
      <c r="I355" s="14" t="n">
        <f aca="false">F355</f>
        <v>0</v>
      </c>
    </row>
    <row r="356" customFormat="false" ht="15.75" hidden="false" customHeight="false" outlineLevel="0" collapsed="false">
      <c r="I356" s="14" t="n">
        <f aca="false">F356</f>
        <v>0</v>
      </c>
    </row>
    <row r="357" customFormat="false" ht="15.75" hidden="false" customHeight="false" outlineLevel="0" collapsed="false">
      <c r="I357" s="14" t="n">
        <f aca="false">F357</f>
        <v>0</v>
      </c>
    </row>
    <row r="358" customFormat="false" ht="15.75" hidden="false" customHeight="false" outlineLevel="0" collapsed="false">
      <c r="I358" s="14" t="n">
        <f aca="false">F358</f>
        <v>0</v>
      </c>
    </row>
    <row r="359" customFormat="false" ht="15.75" hidden="false" customHeight="false" outlineLevel="0" collapsed="false">
      <c r="I359" s="14" t="n">
        <f aca="false">F359</f>
        <v>0</v>
      </c>
    </row>
    <row r="360" customFormat="false" ht="15.75" hidden="false" customHeight="false" outlineLevel="0" collapsed="false">
      <c r="I360" s="14" t="n">
        <f aca="false">F360</f>
        <v>0</v>
      </c>
    </row>
    <row r="361" customFormat="false" ht="15.75" hidden="false" customHeight="false" outlineLevel="0" collapsed="false">
      <c r="I361" s="14" t="n">
        <f aca="false">F361</f>
        <v>0</v>
      </c>
    </row>
    <row r="362" customFormat="false" ht="15.75" hidden="false" customHeight="false" outlineLevel="0" collapsed="false">
      <c r="I362" s="14" t="n">
        <f aca="false">F362</f>
        <v>0</v>
      </c>
    </row>
    <row r="363" customFormat="false" ht="15.75" hidden="false" customHeight="false" outlineLevel="0" collapsed="false">
      <c r="I363" s="14" t="n">
        <f aca="false">F363</f>
        <v>0</v>
      </c>
    </row>
    <row r="364" customFormat="false" ht="15.75" hidden="false" customHeight="false" outlineLevel="0" collapsed="false">
      <c r="I364" s="14" t="n">
        <f aca="false">F364</f>
        <v>0</v>
      </c>
    </row>
    <row r="365" customFormat="false" ht="15.75" hidden="false" customHeight="false" outlineLevel="0" collapsed="false">
      <c r="I365" s="14" t="n">
        <f aca="false">F365</f>
        <v>0</v>
      </c>
    </row>
    <row r="366" customFormat="false" ht="15.75" hidden="false" customHeight="false" outlineLevel="0" collapsed="false">
      <c r="I366" s="14" t="n">
        <f aca="false">F366</f>
        <v>0</v>
      </c>
    </row>
    <row r="367" customFormat="false" ht="15.75" hidden="false" customHeight="false" outlineLevel="0" collapsed="false">
      <c r="I367" s="14" t="n">
        <f aca="false">F367</f>
        <v>0</v>
      </c>
    </row>
    <row r="368" customFormat="false" ht="15.75" hidden="false" customHeight="false" outlineLevel="0" collapsed="false">
      <c r="I368" s="14" t="n">
        <f aca="false">F368</f>
        <v>0</v>
      </c>
    </row>
    <row r="369" customFormat="false" ht="15.75" hidden="false" customHeight="false" outlineLevel="0" collapsed="false">
      <c r="I369" s="14" t="n">
        <f aca="false">F369</f>
        <v>0</v>
      </c>
    </row>
    <row r="370" customFormat="false" ht="15.75" hidden="false" customHeight="false" outlineLevel="0" collapsed="false">
      <c r="I370" s="14" t="n">
        <f aca="false">F370</f>
        <v>0</v>
      </c>
    </row>
    <row r="371" customFormat="false" ht="15.75" hidden="false" customHeight="false" outlineLevel="0" collapsed="false">
      <c r="I371" s="14" t="n">
        <f aca="false">F371</f>
        <v>0</v>
      </c>
    </row>
    <row r="372" customFormat="false" ht="15.75" hidden="false" customHeight="false" outlineLevel="0" collapsed="false">
      <c r="I372" s="14" t="n">
        <f aca="false">F372</f>
        <v>0</v>
      </c>
    </row>
    <row r="373" customFormat="false" ht="15.75" hidden="false" customHeight="false" outlineLevel="0" collapsed="false">
      <c r="I373" s="14" t="n">
        <f aca="false">F373</f>
        <v>0</v>
      </c>
    </row>
    <row r="374" customFormat="false" ht="15.75" hidden="false" customHeight="false" outlineLevel="0" collapsed="false">
      <c r="I374" s="14" t="n">
        <f aca="false">F374</f>
        <v>0</v>
      </c>
    </row>
    <row r="375" customFormat="false" ht="15.75" hidden="false" customHeight="false" outlineLevel="0" collapsed="false">
      <c r="I375" s="14" t="n">
        <f aca="false">F375</f>
        <v>0</v>
      </c>
    </row>
    <row r="376" customFormat="false" ht="15.75" hidden="false" customHeight="false" outlineLevel="0" collapsed="false">
      <c r="I376" s="14" t="n">
        <f aca="false">F376</f>
        <v>0</v>
      </c>
    </row>
    <row r="377" customFormat="false" ht="15.75" hidden="false" customHeight="false" outlineLevel="0" collapsed="false">
      <c r="I377" s="14" t="n">
        <f aca="false">F377</f>
        <v>0</v>
      </c>
    </row>
    <row r="378" customFormat="false" ht="15.75" hidden="false" customHeight="false" outlineLevel="0" collapsed="false">
      <c r="I378" s="14" t="n">
        <f aca="false">F378</f>
        <v>0</v>
      </c>
    </row>
    <row r="379" customFormat="false" ht="15.75" hidden="false" customHeight="false" outlineLevel="0" collapsed="false">
      <c r="I379" s="14" t="n">
        <f aca="false">F379</f>
        <v>0</v>
      </c>
    </row>
    <row r="380" customFormat="false" ht="15.75" hidden="false" customHeight="false" outlineLevel="0" collapsed="false">
      <c r="I380" s="14" t="n">
        <f aca="false">F380</f>
        <v>0</v>
      </c>
    </row>
    <row r="381" customFormat="false" ht="15.75" hidden="false" customHeight="false" outlineLevel="0" collapsed="false">
      <c r="I381" s="14" t="n">
        <f aca="false">F381</f>
        <v>0</v>
      </c>
    </row>
    <row r="382" customFormat="false" ht="15.75" hidden="false" customHeight="false" outlineLevel="0" collapsed="false">
      <c r="I382" s="14" t="n">
        <f aca="false">F382</f>
        <v>0</v>
      </c>
    </row>
    <row r="383" customFormat="false" ht="15.75" hidden="false" customHeight="false" outlineLevel="0" collapsed="false">
      <c r="I383" s="14" t="n">
        <f aca="false">F383</f>
        <v>0</v>
      </c>
    </row>
    <row r="384" customFormat="false" ht="15.75" hidden="false" customHeight="false" outlineLevel="0" collapsed="false">
      <c r="I384" s="14" t="n">
        <f aca="false">F384</f>
        <v>0</v>
      </c>
    </row>
    <row r="385" customFormat="false" ht="15.75" hidden="false" customHeight="false" outlineLevel="0" collapsed="false">
      <c r="I385" s="14" t="n">
        <f aca="false">F385</f>
        <v>0</v>
      </c>
    </row>
    <row r="386" customFormat="false" ht="15.75" hidden="false" customHeight="false" outlineLevel="0" collapsed="false">
      <c r="I386" s="14" t="n">
        <f aca="false">F386</f>
        <v>0</v>
      </c>
    </row>
    <row r="387" customFormat="false" ht="15.75" hidden="false" customHeight="false" outlineLevel="0" collapsed="false">
      <c r="I387" s="14" t="n">
        <f aca="false">F387</f>
        <v>0</v>
      </c>
    </row>
    <row r="388" customFormat="false" ht="15.75" hidden="false" customHeight="false" outlineLevel="0" collapsed="false">
      <c r="I388" s="14" t="n">
        <f aca="false">F388</f>
        <v>0</v>
      </c>
    </row>
    <row r="389" customFormat="false" ht="15.75" hidden="false" customHeight="false" outlineLevel="0" collapsed="false">
      <c r="I389" s="14" t="n">
        <f aca="false">F389</f>
        <v>0</v>
      </c>
    </row>
    <row r="390" customFormat="false" ht="15.75" hidden="false" customHeight="false" outlineLevel="0" collapsed="false">
      <c r="I390" s="14" t="n">
        <f aca="false">F390</f>
        <v>0</v>
      </c>
    </row>
    <row r="391" customFormat="false" ht="15.75" hidden="false" customHeight="false" outlineLevel="0" collapsed="false">
      <c r="I391" s="14" t="n">
        <f aca="false">F391</f>
        <v>0</v>
      </c>
    </row>
    <row r="392" customFormat="false" ht="15.75" hidden="false" customHeight="false" outlineLevel="0" collapsed="false">
      <c r="I392" s="14" t="n">
        <f aca="false">F392</f>
        <v>0</v>
      </c>
    </row>
    <row r="393" customFormat="false" ht="15.75" hidden="false" customHeight="false" outlineLevel="0" collapsed="false">
      <c r="I393" s="14" t="n">
        <f aca="false">F393</f>
        <v>0</v>
      </c>
    </row>
    <row r="394" customFormat="false" ht="15.75" hidden="false" customHeight="false" outlineLevel="0" collapsed="false">
      <c r="I394" s="14" t="n">
        <f aca="false">F394</f>
        <v>0</v>
      </c>
    </row>
    <row r="395" customFormat="false" ht="15.75" hidden="false" customHeight="false" outlineLevel="0" collapsed="false">
      <c r="I395" s="14" t="n">
        <f aca="false">F395</f>
        <v>0</v>
      </c>
    </row>
    <row r="396" customFormat="false" ht="15.75" hidden="false" customHeight="false" outlineLevel="0" collapsed="false">
      <c r="I396" s="14" t="n">
        <f aca="false">F396</f>
        <v>0</v>
      </c>
    </row>
    <row r="397" customFormat="false" ht="15.75" hidden="false" customHeight="false" outlineLevel="0" collapsed="false">
      <c r="I397" s="14" t="n">
        <f aca="false">F397</f>
        <v>0</v>
      </c>
    </row>
    <row r="398" customFormat="false" ht="15.75" hidden="false" customHeight="false" outlineLevel="0" collapsed="false">
      <c r="I398" s="14" t="n">
        <f aca="false">F398</f>
        <v>0</v>
      </c>
    </row>
    <row r="399" customFormat="false" ht="15.75" hidden="false" customHeight="false" outlineLevel="0" collapsed="false">
      <c r="I399" s="14" t="n">
        <f aca="false">F399</f>
        <v>0</v>
      </c>
    </row>
    <row r="400" customFormat="false" ht="15.75" hidden="false" customHeight="false" outlineLevel="0" collapsed="false">
      <c r="I400" s="14" t="n">
        <f aca="false">F400</f>
        <v>0</v>
      </c>
    </row>
    <row r="401" customFormat="false" ht="15.75" hidden="false" customHeight="false" outlineLevel="0" collapsed="false">
      <c r="I401" s="14" t="n">
        <f aca="false">F401</f>
        <v>0</v>
      </c>
    </row>
    <row r="402" customFormat="false" ht="15.75" hidden="false" customHeight="false" outlineLevel="0" collapsed="false">
      <c r="I402" s="14" t="n">
        <f aca="false">F402</f>
        <v>0</v>
      </c>
    </row>
    <row r="403" customFormat="false" ht="15.75" hidden="false" customHeight="false" outlineLevel="0" collapsed="false">
      <c r="I403" s="14" t="n">
        <f aca="false">F403</f>
        <v>0</v>
      </c>
    </row>
    <row r="404" customFormat="false" ht="15.75" hidden="false" customHeight="false" outlineLevel="0" collapsed="false">
      <c r="I404" s="14" t="n">
        <f aca="false">F404</f>
        <v>0</v>
      </c>
    </row>
    <row r="405" customFormat="false" ht="15.75" hidden="false" customHeight="false" outlineLevel="0" collapsed="false">
      <c r="I405" s="14" t="n">
        <f aca="false">F405</f>
        <v>0</v>
      </c>
    </row>
    <row r="406" customFormat="false" ht="15.75" hidden="false" customHeight="false" outlineLevel="0" collapsed="false">
      <c r="I406" s="14" t="n">
        <f aca="false">F406</f>
        <v>0</v>
      </c>
    </row>
    <row r="407" customFormat="false" ht="15.75" hidden="false" customHeight="false" outlineLevel="0" collapsed="false">
      <c r="I407" s="14" t="n">
        <f aca="false">F407</f>
        <v>0</v>
      </c>
    </row>
    <row r="408" customFormat="false" ht="15.75" hidden="false" customHeight="false" outlineLevel="0" collapsed="false">
      <c r="I408" s="14" t="n">
        <f aca="false">F408</f>
        <v>0</v>
      </c>
    </row>
    <row r="409" customFormat="false" ht="15.75" hidden="false" customHeight="false" outlineLevel="0" collapsed="false">
      <c r="I409" s="14" t="n">
        <f aca="false">F409</f>
        <v>0</v>
      </c>
    </row>
    <row r="410" customFormat="false" ht="15.75" hidden="false" customHeight="false" outlineLevel="0" collapsed="false">
      <c r="I410" s="14" t="n">
        <f aca="false">F410</f>
        <v>0</v>
      </c>
    </row>
    <row r="411" customFormat="false" ht="15.75" hidden="false" customHeight="false" outlineLevel="0" collapsed="false">
      <c r="I411" s="14" t="n">
        <f aca="false">F411</f>
        <v>0</v>
      </c>
    </row>
    <row r="412" customFormat="false" ht="15.75" hidden="false" customHeight="false" outlineLevel="0" collapsed="false">
      <c r="I412" s="14" t="n">
        <f aca="false">F412</f>
        <v>0</v>
      </c>
    </row>
    <row r="413" customFormat="false" ht="15.75" hidden="false" customHeight="false" outlineLevel="0" collapsed="false">
      <c r="I413" s="14" t="n">
        <f aca="false">F413</f>
        <v>0</v>
      </c>
    </row>
    <row r="414" customFormat="false" ht="15.75" hidden="false" customHeight="false" outlineLevel="0" collapsed="false">
      <c r="I414" s="14" t="n">
        <f aca="false">F414</f>
        <v>0</v>
      </c>
    </row>
    <row r="415" customFormat="false" ht="15.75" hidden="false" customHeight="false" outlineLevel="0" collapsed="false">
      <c r="I415" s="14" t="n">
        <f aca="false">F415</f>
        <v>0</v>
      </c>
    </row>
    <row r="416" customFormat="false" ht="15.75" hidden="false" customHeight="false" outlineLevel="0" collapsed="false">
      <c r="I416" s="14" t="n">
        <f aca="false">F416</f>
        <v>0</v>
      </c>
    </row>
    <row r="417" customFormat="false" ht="15.75" hidden="false" customHeight="false" outlineLevel="0" collapsed="false">
      <c r="I417" s="14" t="n">
        <f aca="false">F417</f>
        <v>0</v>
      </c>
    </row>
    <row r="418" customFormat="false" ht="15.75" hidden="false" customHeight="false" outlineLevel="0" collapsed="false">
      <c r="I418" s="14" t="n">
        <f aca="false">F418</f>
        <v>0</v>
      </c>
    </row>
    <row r="419" customFormat="false" ht="15.75" hidden="false" customHeight="false" outlineLevel="0" collapsed="false">
      <c r="I419" s="14" t="n">
        <f aca="false">F419</f>
        <v>0</v>
      </c>
    </row>
    <row r="420" customFormat="false" ht="15.75" hidden="false" customHeight="false" outlineLevel="0" collapsed="false">
      <c r="I420" s="14" t="n">
        <f aca="false">F420</f>
        <v>0</v>
      </c>
    </row>
    <row r="421" customFormat="false" ht="15.75" hidden="false" customHeight="false" outlineLevel="0" collapsed="false">
      <c r="I421" s="14" t="n">
        <f aca="false">F421</f>
        <v>0</v>
      </c>
    </row>
    <row r="422" customFormat="false" ht="15.75" hidden="false" customHeight="false" outlineLevel="0" collapsed="false">
      <c r="I422" s="14" t="n">
        <f aca="false">F422</f>
        <v>0</v>
      </c>
    </row>
    <row r="423" customFormat="false" ht="15.75" hidden="false" customHeight="false" outlineLevel="0" collapsed="false">
      <c r="I423" s="14" t="n">
        <f aca="false">F423</f>
        <v>0</v>
      </c>
    </row>
    <row r="424" customFormat="false" ht="15.75" hidden="false" customHeight="false" outlineLevel="0" collapsed="false">
      <c r="I424" s="14" t="n">
        <f aca="false">F424</f>
        <v>0</v>
      </c>
    </row>
    <row r="425" customFormat="false" ht="15.75" hidden="false" customHeight="false" outlineLevel="0" collapsed="false">
      <c r="I425" s="14" t="n">
        <f aca="false">F425</f>
        <v>0</v>
      </c>
    </row>
    <row r="426" customFormat="false" ht="15.75" hidden="false" customHeight="false" outlineLevel="0" collapsed="false">
      <c r="I426" s="14" t="n">
        <f aca="false">F426</f>
        <v>0</v>
      </c>
    </row>
    <row r="427" customFormat="false" ht="15.75" hidden="false" customHeight="false" outlineLevel="0" collapsed="false">
      <c r="I427" s="14" t="n">
        <f aca="false">F427</f>
        <v>0</v>
      </c>
    </row>
    <row r="428" customFormat="false" ht="15.75" hidden="false" customHeight="false" outlineLevel="0" collapsed="false">
      <c r="I428" s="14" t="n">
        <f aca="false">F428</f>
        <v>0</v>
      </c>
    </row>
    <row r="429" customFormat="false" ht="15.75" hidden="false" customHeight="false" outlineLevel="0" collapsed="false">
      <c r="I429" s="14" t="n">
        <f aca="false">F429</f>
        <v>0</v>
      </c>
    </row>
    <row r="430" customFormat="false" ht="15.75" hidden="false" customHeight="false" outlineLevel="0" collapsed="false">
      <c r="I430" s="14" t="n">
        <f aca="false">F430</f>
        <v>0</v>
      </c>
    </row>
    <row r="431" customFormat="false" ht="15.75" hidden="false" customHeight="false" outlineLevel="0" collapsed="false">
      <c r="I431" s="14" t="n">
        <f aca="false">F431</f>
        <v>0</v>
      </c>
    </row>
    <row r="432" customFormat="false" ht="15.75" hidden="false" customHeight="false" outlineLevel="0" collapsed="false">
      <c r="I432" s="14" t="n">
        <f aca="false">F432</f>
        <v>0</v>
      </c>
    </row>
    <row r="433" customFormat="false" ht="15.75" hidden="false" customHeight="false" outlineLevel="0" collapsed="false">
      <c r="I433" s="14" t="n">
        <f aca="false">F433</f>
        <v>0</v>
      </c>
    </row>
    <row r="434" customFormat="false" ht="15.75" hidden="false" customHeight="false" outlineLevel="0" collapsed="false">
      <c r="I434" s="14" t="n">
        <f aca="false">F434</f>
        <v>0</v>
      </c>
    </row>
    <row r="435" customFormat="false" ht="15.75" hidden="false" customHeight="false" outlineLevel="0" collapsed="false">
      <c r="I435" s="14" t="n">
        <f aca="false">F435</f>
        <v>0</v>
      </c>
    </row>
    <row r="436" customFormat="false" ht="15.75" hidden="false" customHeight="false" outlineLevel="0" collapsed="false">
      <c r="I436" s="14" t="n">
        <f aca="false">F436</f>
        <v>0</v>
      </c>
    </row>
    <row r="437" customFormat="false" ht="15.75" hidden="false" customHeight="false" outlineLevel="0" collapsed="false">
      <c r="I437" s="14" t="n">
        <f aca="false">F437</f>
        <v>0</v>
      </c>
    </row>
    <row r="438" customFormat="false" ht="15.75" hidden="false" customHeight="false" outlineLevel="0" collapsed="false">
      <c r="I438" s="14" t="n">
        <f aca="false">F438</f>
        <v>0</v>
      </c>
    </row>
    <row r="439" customFormat="false" ht="15.75" hidden="false" customHeight="false" outlineLevel="0" collapsed="false">
      <c r="I439" s="14" t="n">
        <f aca="false">F439</f>
        <v>0</v>
      </c>
    </row>
    <row r="440" customFormat="false" ht="15.75" hidden="false" customHeight="false" outlineLevel="0" collapsed="false">
      <c r="I440" s="14" t="n">
        <f aca="false">F440</f>
        <v>0</v>
      </c>
    </row>
    <row r="441" customFormat="false" ht="15.75" hidden="false" customHeight="false" outlineLevel="0" collapsed="false">
      <c r="I441" s="14" t="n">
        <f aca="false">F441</f>
        <v>0</v>
      </c>
    </row>
    <row r="442" customFormat="false" ht="15.75" hidden="false" customHeight="false" outlineLevel="0" collapsed="false">
      <c r="I442" s="14" t="n">
        <f aca="false">F442</f>
        <v>0</v>
      </c>
    </row>
    <row r="443" customFormat="false" ht="15.75" hidden="false" customHeight="false" outlineLevel="0" collapsed="false">
      <c r="I443" s="14" t="n">
        <f aca="false">F443</f>
        <v>0</v>
      </c>
    </row>
    <row r="444" customFormat="false" ht="15.75" hidden="false" customHeight="false" outlineLevel="0" collapsed="false">
      <c r="I444" s="14" t="n">
        <f aca="false">F444</f>
        <v>0</v>
      </c>
    </row>
    <row r="445" customFormat="false" ht="15.75" hidden="false" customHeight="false" outlineLevel="0" collapsed="false">
      <c r="I445" s="14" t="n">
        <f aca="false">F445</f>
        <v>0</v>
      </c>
    </row>
    <row r="446" customFormat="false" ht="15.75" hidden="false" customHeight="false" outlineLevel="0" collapsed="false">
      <c r="I446" s="14" t="n">
        <f aca="false">F446</f>
        <v>0</v>
      </c>
    </row>
    <row r="447" customFormat="false" ht="15.75" hidden="false" customHeight="false" outlineLevel="0" collapsed="false">
      <c r="I447" s="14" t="n">
        <f aca="false">F447</f>
        <v>0</v>
      </c>
    </row>
    <row r="448" customFormat="false" ht="15.75" hidden="false" customHeight="false" outlineLevel="0" collapsed="false">
      <c r="I448" s="14" t="n">
        <f aca="false">F448</f>
        <v>0</v>
      </c>
    </row>
    <row r="449" customFormat="false" ht="15.75" hidden="false" customHeight="false" outlineLevel="0" collapsed="false">
      <c r="I449" s="14" t="n">
        <f aca="false">F449</f>
        <v>0</v>
      </c>
    </row>
    <row r="450" customFormat="false" ht="15.75" hidden="false" customHeight="false" outlineLevel="0" collapsed="false">
      <c r="I450" s="14" t="n">
        <f aca="false">F450</f>
        <v>0</v>
      </c>
    </row>
    <row r="451" customFormat="false" ht="15.75" hidden="false" customHeight="false" outlineLevel="0" collapsed="false">
      <c r="I451" s="14" t="n">
        <f aca="false">F451</f>
        <v>0</v>
      </c>
    </row>
    <row r="452" customFormat="false" ht="15.75" hidden="false" customHeight="false" outlineLevel="0" collapsed="false">
      <c r="I452" s="14" t="n">
        <f aca="false">F452</f>
        <v>0</v>
      </c>
    </row>
    <row r="453" customFormat="false" ht="15.75" hidden="false" customHeight="false" outlineLevel="0" collapsed="false">
      <c r="I453" s="14" t="n">
        <f aca="false">F453</f>
        <v>0</v>
      </c>
    </row>
    <row r="454" customFormat="false" ht="15.75" hidden="false" customHeight="false" outlineLevel="0" collapsed="false">
      <c r="I454" s="14" t="n">
        <f aca="false">F454</f>
        <v>0</v>
      </c>
    </row>
    <row r="455" customFormat="false" ht="15.75" hidden="false" customHeight="false" outlineLevel="0" collapsed="false">
      <c r="I455" s="14" t="n">
        <f aca="false">F455</f>
        <v>0</v>
      </c>
    </row>
    <row r="456" customFormat="false" ht="15.75" hidden="false" customHeight="false" outlineLevel="0" collapsed="false">
      <c r="I456" s="14" t="n">
        <f aca="false">F456</f>
        <v>0</v>
      </c>
    </row>
    <row r="457" customFormat="false" ht="15.75" hidden="false" customHeight="false" outlineLevel="0" collapsed="false">
      <c r="I457" s="14" t="n">
        <f aca="false">F457</f>
        <v>0</v>
      </c>
    </row>
    <row r="458" customFormat="false" ht="15.75" hidden="false" customHeight="false" outlineLevel="0" collapsed="false">
      <c r="I458" s="14" t="n">
        <f aca="false">F458</f>
        <v>0</v>
      </c>
    </row>
    <row r="459" customFormat="false" ht="15.75" hidden="false" customHeight="false" outlineLevel="0" collapsed="false">
      <c r="I459" s="14" t="n">
        <f aca="false">F459</f>
        <v>0</v>
      </c>
    </row>
    <row r="460" customFormat="false" ht="15.75" hidden="false" customHeight="false" outlineLevel="0" collapsed="false">
      <c r="I460" s="14" t="n">
        <f aca="false">F460</f>
        <v>0</v>
      </c>
    </row>
    <row r="461" customFormat="false" ht="15.75" hidden="false" customHeight="false" outlineLevel="0" collapsed="false">
      <c r="I461" s="14" t="n">
        <f aca="false">F461</f>
        <v>0</v>
      </c>
    </row>
    <row r="462" customFormat="false" ht="15.75" hidden="false" customHeight="false" outlineLevel="0" collapsed="false">
      <c r="I462" s="14" t="n">
        <f aca="false">F462</f>
        <v>0</v>
      </c>
    </row>
    <row r="463" customFormat="false" ht="15.75" hidden="false" customHeight="false" outlineLevel="0" collapsed="false">
      <c r="I463" s="14" t="n">
        <f aca="false">F463</f>
        <v>0</v>
      </c>
    </row>
    <row r="464" customFormat="false" ht="15.75" hidden="false" customHeight="false" outlineLevel="0" collapsed="false">
      <c r="I464" s="14" t="n">
        <f aca="false">F464</f>
        <v>0</v>
      </c>
    </row>
    <row r="465" customFormat="false" ht="15.75" hidden="false" customHeight="false" outlineLevel="0" collapsed="false">
      <c r="I465" s="14" t="n">
        <f aca="false">F465</f>
        <v>0</v>
      </c>
    </row>
    <row r="466" customFormat="false" ht="15.75" hidden="false" customHeight="false" outlineLevel="0" collapsed="false">
      <c r="I466" s="14" t="n">
        <f aca="false">F466</f>
        <v>0</v>
      </c>
    </row>
    <row r="467" customFormat="false" ht="15.75" hidden="false" customHeight="false" outlineLevel="0" collapsed="false">
      <c r="I467" s="14" t="n">
        <f aca="false">F467</f>
        <v>0</v>
      </c>
    </row>
    <row r="468" customFormat="false" ht="15.75" hidden="false" customHeight="false" outlineLevel="0" collapsed="false">
      <c r="I468" s="14" t="n">
        <f aca="false">F468</f>
        <v>0</v>
      </c>
    </row>
    <row r="469" customFormat="false" ht="15.75" hidden="false" customHeight="false" outlineLevel="0" collapsed="false">
      <c r="I469" s="14" t="n">
        <f aca="false">F469</f>
        <v>0</v>
      </c>
    </row>
    <row r="470" customFormat="false" ht="15.75" hidden="false" customHeight="false" outlineLevel="0" collapsed="false">
      <c r="I470" s="14" t="n">
        <f aca="false">F470</f>
        <v>0</v>
      </c>
    </row>
    <row r="471" customFormat="false" ht="15.75" hidden="false" customHeight="false" outlineLevel="0" collapsed="false">
      <c r="I471" s="14" t="n">
        <f aca="false">F471</f>
        <v>0</v>
      </c>
    </row>
    <row r="472" customFormat="false" ht="15.75" hidden="false" customHeight="false" outlineLevel="0" collapsed="false">
      <c r="I472" s="14" t="n">
        <f aca="false">F472</f>
        <v>0</v>
      </c>
    </row>
    <row r="473" customFormat="false" ht="15.75" hidden="false" customHeight="false" outlineLevel="0" collapsed="false">
      <c r="I473" s="14" t="n">
        <f aca="false">F473</f>
        <v>0</v>
      </c>
    </row>
    <row r="474" customFormat="false" ht="15.75" hidden="false" customHeight="false" outlineLevel="0" collapsed="false">
      <c r="I474" s="14" t="n">
        <f aca="false">F474</f>
        <v>0</v>
      </c>
    </row>
    <row r="475" customFormat="false" ht="15.75" hidden="false" customHeight="false" outlineLevel="0" collapsed="false">
      <c r="I475" s="14" t="n">
        <f aca="false">F475</f>
        <v>0</v>
      </c>
    </row>
    <row r="476" customFormat="false" ht="15.75" hidden="false" customHeight="false" outlineLevel="0" collapsed="false">
      <c r="I476" s="14" t="n">
        <f aca="false">F476</f>
        <v>0</v>
      </c>
    </row>
    <row r="477" customFormat="false" ht="15.75" hidden="false" customHeight="false" outlineLevel="0" collapsed="false">
      <c r="I477" s="14" t="n">
        <f aca="false">F477</f>
        <v>0</v>
      </c>
    </row>
    <row r="478" customFormat="false" ht="15.75" hidden="false" customHeight="false" outlineLevel="0" collapsed="false">
      <c r="I478" s="14" t="n">
        <f aca="false">F478</f>
        <v>0</v>
      </c>
    </row>
    <row r="479" customFormat="false" ht="15.75" hidden="false" customHeight="false" outlineLevel="0" collapsed="false">
      <c r="I479" s="14" t="n">
        <f aca="false">F479</f>
        <v>0</v>
      </c>
    </row>
    <row r="480" customFormat="false" ht="15.75" hidden="false" customHeight="false" outlineLevel="0" collapsed="false">
      <c r="I480" s="14" t="n">
        <f aca="false">F480</f>
        <v>0</v>
      </c>
    </row>
    <row r="481" customFormat="false" ht="15.75" hidden="false" customHeight="false" outlineLevel="0" collapsed="false">
      <c r="I481" s="14" t="n">
        <f aca="false">F481</f>
        <v>0</v>
      </c>
    </row>
    <row r="482" customFormat="false" ht="15.75" hidden="false" customHeight="false" outlineLevel="0" collapsed="false">
      <c r="I482" s="14" t="n">
        <f aca="false">F482</f>
        <v>0</v>
      </c>
    </row>
    <row r="483" customFormat="false" ht="15.75" hidden="false" customHeight="false" outlineLevel="0" collapsed="false">
      <c r="I483" s="14" t="n">
        <f aca="false">F483</f>
        <v>0</v>
      </c>
    </row>
    <row r="484" customFormat="false" ht="15.75" hidden="false" customHeight="false" outlineLevel="0" collapsed="false">
      <c r="I484" s="14" t="n">
        <f aca="false">F484</f>
        <v>0</v>
      </c>
    </row>
    <row r="485" customFormat="false" ht="15.75" hidden="false" customHeight="false" outlineLevel="0" collapsed="false">
      <c r="I485" s="14" t="n">
        <f aca="false">F485</f>
        <v>0</v>
      </c>
    </row>
    <row r="486" customFormat="false" ht="15.75" hidden="false" customHeight="false" outlineLevel="0" collapsed="false">
      <c r="I486" s="14" t="n">
        <f aca="false">F486</f>
        <v>0</v>
      </c>
    </row>
    <row r="487" customFormat="false" ht="15.75" hidden="false" customHeight="false" outlineLevel="0" collapsed="false">
      <c r="I487" s="14" t="n">
        <f aca="false">F487</f>
        <v>0</v>
      </c>
    </row>
    <row r="488" customFormat="false" ht="15.75" hidden="false" customHeight="false" outlineLevel="0" collapsed="false">
      <c r="I488" s="14" t="n">
        <f aca="false">F488</f>
        <v>0</v>
      </c>
    </row>
    <row r="489" customFormat="false" ht="15.75" hidden="false" customHeight="false" outlineLevel="0" collapsed="false">
      <c r="I489" s="14" t="n">
        <f aca="false">F489</f>
        <v>0</v>
      </c>
    </row>
    <row r="490" customFormat="false" ht="15.75" hidden="false" customHeight="false" outlineLevel="0" collapsed="false">
      <c r="I490" s="14" t="n">
        <f aca="false">F490</f>
        <v>0</v>
      </c>
    </row>
    <row r="491" customFormat="false" ht="15.75" hidden="false" customHeight="false" outlineLevel="0" collapsed="false">
      <c r="I491" s="14" t="n">
        <f aca="false">F491</f>
        <v>0</v>
      </c>
    </row>
    <row r="492" customFormat="false" ht="15.75" hidden="false" customHeight="false" outlineLevel="0" collapsed="false">
      <c r="I492" s="14" t="n">
        <f aca="false">F492</f>
        <v>0</v>
      </c>
    </row>
    <row r="493" customFormat="false" ht="15.75" hidden="false" customHeight="false" outlineLevel="0" collapsed="false">
      <c r="I493" s="14" t="n">
        <f aca="false">F493</f>
        <v>0</v>
      </c>
    </row>
    <row r="494" customFormat="false" ht="15.75" hidden="false" customHeight="false" outlineLevel="0" collapsed="false">
      <c r="I494" s="14" t="n">
        <f aca="false">F494</f>
        <v>0</v>
      </c>
    </row>
    <row r="495" customFormat="false" ht="15.75" hidden="false" customHeight="false" outlineLevel="0" collapsed="false">
      <c r="I495" s="14" t="n">
        <f aca="false">F495</f>
        <v>0</v>
      </c>
    </row>
    <row r="496" customFormat="false" ht="15.75" hidden="false" customHeight="false" outlineLevel="0" collapsed="false">
      <c r="I496" s="14" t="n">
        <f aca="false">F496</f>
        <v>0</v>
      </c>
    </row>
    <row r="497" customFormat="false" ht="15.75" hidden="false" customHeight="false" outlineLevel="0" collapsed="false">
      <c r="I497" s="14" t="n">
        <f aca="false">F497</f>
        <v>0</v>
      </c>
    </row>
    <row r="498" customFormat="false" ht="15.75" hidden="false" customHeight="false" outlineLevel="0" collapsed="false">
      <c r="I498" s="14" t="n">
        <f aca="false">F498</f>
        <v>0</v>
      </c>
    </row>
    <row r="499" customFormat="false" ht="15.75" hidden="false" customHeight="false" outlineLevel="0" collapsed="false">
      <c r="I499" s="14" t="n">
        <f aca="false">F499</f>
        <v>0</v>
      </c>
    </row>
    <row r="500" customFormat="false" ht="15.75" hidden="false" customHeight="false" outlineLevel="0" collapsed="false">
      <c r="I500" s="14" t="n">
        <f aca="false">F500</f>
        <v>0</v>
      </c>
    </row>
    <row r="501" customFormat="false" ht="15.75" hidden="false" customHeight="false" outlineLevel="0" collapsed="false">
      <c r="I501" s="14" t="n">
        <f aca="false">F501</f>
        <v>0</v>
      </c>
    </row>
    <row r="502" customFormat="false" ht="15.75" hidden="false" customHeight="false" outlineLevel="0" collapsed="false">
      <c r="I502" s="14" t="n">
        <f aca="false">F502</f>
        <v>0</v>
      </c>
    </row>
    <row r="503" customFormat="false" ht="15.75" hidden="false" customHeight="false" outlineLevel="0" collapsed="false">
      <c r="I503" s="14" t="n">
        <f aca="false">F503</f>
        <v>0</v>
      </c>
    </row>
    <row r="504" customFormat="false" ht="15.75" hidden="false" customHeight="false" outlineLevel="0" collapsed="false">
      <c r="I504" s="14" t="n">
        <f aca="false">F504</f>
        <v>0</v>
      </c>
    </row>
    <row r="505" customFormat="false" ht="15.75" hidden="false" customHeight="false" outlineLevel="0" collapsed="false">
      <c r="I505" s="14" t="n">
        <f aca="false">F505</f>
        <v>0</v>
      </c>
    </row>
    <row r="506" customFormat="false" ht="15.75" hidden="false" customHeight="false" outlineLevel="0" collapsed="false">
      <c r="I506" s="14" t="n">
        <f aca="false">F506</f>
        <v>0</v>
      </c>
    </row>
    <row r="507" customFormat="false" ht="15.75" hidden="false" customHeight="false" outlineLevel="0" collapsed="false">
      <c r="I507" s="14" t="n">
        <f aca="false">F507</f>
        <v>0</v>
      </c>
    </row>
    <row r="508" customFormat="false" ht="15.75" hidden="false" customHeight="false" outlineLevel="0" collapsed="false">
      <c r="I508" s="14" t="n">
        <f aca="false">F508</f>
        <v>0</v>
      </c>
    </row>
    <row r="509" customFormat="false" ht="15.75" hidden="false" customHeight="false" outlineLevel="0" collapsed="false">
      <c r="I509" s="14" t="n">
        <f aca="false">F509</f>
        <v>0</v>
      </c>
    </row>
    <row r="510" customFormat="false" ht="15.75" hidden="false" customHeight="false" outlineLevel="0" collapsed="false">
      <c r="I510" s="14" t="n">
        <f aca="false">F510</f>
        <v>0</v>
      </c>
    </row>
    <row r="511" customFormat="false" ht="15.75" hidden="false" customHeight="false" outlineLevel="0" collapsed="false">
      <c r="I511" s="14" t="n">
        <f aca="false">F511</f>
        <v>0</v>
      </c>
    </row>
    <row r="512" customFormat="false" ht="15.75" hidden="false" customHeight="false" outlineLevel="0" collapsed="false">
      <c r="I512" s="14" t="n">
        <f aca="false">F512</f>
        <v>0</v>
      </c>
    </row>
    <row r="513" customFormat="false" ht="15.75" hidden="false" customHeight="false" outlineLevel="0" collapsed="false">
      <c r="I513" s="14" t="n">
        <f aca="false">F513</f>
        <v>0</v>
      </c>
    </row>
    <row r="514" customFormat="false" ht="15.75" hidden="false" customHeight="false" outlineLevel="0" collapsed="false">
      <c r="I514" s="14" t="n">
        <f aca="false">F514</f>
        <v>0</v>
      </c>
    </row>
    <row r="515" customFormat="false" ht="15.75" hidden="false" customHeight="false" outlineLevel="0" collapsed="false">
      <c r="I515" s="14" t="n">
        <f aca="false">F515</f>
        <v>0</v>
      </c>
    </row>
    <row r="516" customFormat="false" ht="15.75" hidden="false" customHeight="false" outlineLevel="0" collapsed="false">
      <c r="I516" s="14" t="n">
        <f aca="false">F516</f>
        <v>0</v>
      </c>
    </row>
    <row r="517" customFormat="false" ht="15.75" hidden="false" customHeight="false" outlineLevel="0" collapsed="false">
      <c r="I517" s="14" t="n">
        <f aca="false">F517</f>
        <v>0</v>
      </c>
    </row>
    <row r="518" customFormat="false" ht="15.75" hidden="false" customHeight="false" outlineLevel="0" collapsed="false">
      <c r="I518" s="14" t="n">
        <f aca="false">F518</f>
        <v>0</v>
      </c>
    </row>
    <row r="519" customFormat="false" ht="15.75" hidden="false" customHeight="false" outlineLevel="0" collapsed="false">
      <c r="I519" s="14" t="n">
        <f aca="false">F519</f>
        <v>0</v>
      </c>
    </row>
    <row r="520" customFormat="false" ht="15.75" hidden="false" customHeight="false" outlineLevel="0" collapsed="false">
      <c r="I520" s="14" t="n">
        <f aca="false">F520</f>
        <v>0</v>
      </c>
    </row>
    <row r="521" customFormat="false" ht="15.75" hidden="false" customHeight="false" outlineLevel="0" collapsed="false">
      <c r="I521" s="14" t="n">
        <f aca="false">F521</f>
        <v>0</v>
      </c>
    </row>
    <row r="522" customFormat="false" ht="15.75" hidden="false" customHeight="false" outlineLevel="0" collapsed="false">
      <c r="I522" s="14" t="n">
        <f aca="false">F522</f>
        <v>0</v>
      </c>
    </row>
    <row r="523" customFormat="false" ht="15.75" hidden="false" customHeight="false" outlineLevel="0" collapsed="false">
      <c r="I523" s="14" t="n">
        <f aca="false">F523</f>
        <v>0</v>
      </c>
    </row>
    <row r="524" customFormat="false" ht="15.75" hidden="false" customHeight="false" outlineLevel="0" collapsed="false">
      <c r="I524" s="14" t="n">
        <f aca="false">F524</f>
        <v>0</v>
      </c>
    </row>
    <row r="525" customFormat="false" ht="15.75" hidden="false" customHeight="false" outlineLevel="0" collapsed="false">
      <c r="I525" s="14" t="n">
        <f aca="false">F525</f>
        <v>0</v>
      </c>
    </row>
    <row r="526" customFormat="false" ht="15.75" hidden="false" customHeight="false" outlineLevel="0" collapsed="false">
      <c r="I526" s="14" t="n">
        <f aca="false">F526</f>
        <v>0</v>
      </c>
    </row>
    <row r="527" customFormat="false" ht="15.75" hidden="false" customHeight="false" outlineLevel="0" collapsed="false">
      <c r="I527" s="14" t="n">
        <f aca="false">F527</f>
        <v>0</v>
      </c>
    </row>
    <row r="528" customFormat="false" ht="15.75" hidden="false" customHeight="false" outlineLevel="0" collapsed="false">
      <c r="I528" s="14" t="n">
        <f aca="false">F528</f>
        <v>0</v>
      </c>
    </row>
    <row r="529" customFormat="false" ht="15.75" hidden="false" customHeight="false" outlineLevel="0" collapsed="false">
      <c r="I529" s="14" t="n">
        <f aca="false">F529</f>
        <v>0</v>
      </c>
    </row>
    <row r="530" customFormat="false" ht="15.75" hidden="false" customHeight="false" outlineLevel="0" collapsed="false">
      <c r="I530" s="14" t="n">
        <f aca="false">F530</f>
        <v>0</v>
      </c>
    </row>
    <row r="531" customFormat="false" ht="15.75" hidden="false" customHeight="false" outlineLevel="0" collapsed="false">
      <c r="I531" s="14" t="n">
        <f aca="false">F531</f>
        <v>0</v>
      </c>
    </row>
    <row r="532" customFormat="false" ht="15.75" hidden="false" customHeight="false" outlineLevel="0" collapsed="false">
      <c r="I532" s="14" t="n">
        <f aca="false">F532</f>
        <v>0</v>
      </c>
    </row>
    <row r="533" customFormat="false" ht="15.75" hidden="false" customHeight="false" outlineLevel="0" collapsed="false">
      <c r="I533" s="14" t="n">
        <f aca="false">F533</f>
        <v>0</v>
      </c>
    </row>
    <row r="534" customFormat="false" ht="15.75" hidden="false" customHeight="false" outlineLevel="0" collapsed="false">
      <c r="I534" s="14" t="n">
        <f aca="false">F534</f>
        <v>0</v>
      </c>
    </row>
    <row r="535" customFormat="false" ht="15.75" hidden="false" customHeight="false" outlineLevel="0" collapsed="false">
      <c r="I535" s="14" t="n">
        <f aca="false">F535</f>
        <v>0</v>
      </c>
    </row>
    <row r="536" customFormat="false" ht="15.75" hidden="false" customHeight="false" outlineLevel="0" collapsed="false">
      <c r="I536" s="14" t="n">
        <f aca="false">F536</f>
        <v>0</v>
      </c>
    </row>
    <row r="537" customFormat="false" ht="15.75" hidden="false" customHeight="false" outlineLevel="0" collapsed="false">
      <c r="I537" s="14" t="n">
        <f aca="false">F537</f>
        <v>0</v>
      </c>
    </row>
    <row r="538" customFormat="false" ht="15.75" hidden="false" customHeight="false" outlineLevel="0" collapsed="false">
      <c r="I538" s="14" t="n">
        <f aca="false">F538</f>
        <v>0</v>
      </c>
    </row>
    <row r="539" customFormat="false" ht="15.75" hidden="false" customHeight="false" outlineLevel="0" collapsed="false">
      <c r="I539" s="14" t="n">
        <f aca="false">F539</f>
        <v>0</v>
      </c>
    </row>
    <row r="540" customFormat="false" ht="15.75" hidden="false" customHeight="false" outlineLevel="0" collapsed="false">
      <c r="I540" s="14" t="n">
        <f aca="false">F540</f>
        <v>0</v>
      </c>
    </row>
    <row r="541" customFormat="false" ht="15.75" hidden="false" customHeight="false" outlineLevel="0" collapsed="false">
      <c r="I541" s="14" t="n">
        <f aca="false">F541</f>
        <v>0</v>
      </c>
    </row>
    <row r="542" customFormat="false" ht="15.75" hidden="false" customHeight="false" outlineLevel="0" collapsed="false">
      <c r="I542" s="14" t="n">
        <f aca="false">F542</f>
        <v>0</v>
      </c>
    </row>
    <row r="543" customFormat="false" ht="15.75" hidden="false" customHeight="false" outlineLevel="0" collapsed="false">
      <c r="I543" s="14" t="n">
        <f aca="false">F543</f>
        <v>0</v>
      </c>
    </row>
    <row r="544" customFormat="false" ht="15.75" hidden="false" customHeight="false" outlineLevel="0" collapsed="false">
      <c r="I544" s="14" t="n">
        <f aca="false">F544</f>
        <v>0</v>
      </c>
    </row>
    <row r="545" customFormat="false" ht="15.75" hidden="false" customHeight="false" outlineLevel="0" collapsed="false">
      <c r="I545" s="14" t="n">
        <f aca="false">F545</f>
        <v>0</v>
      </c>
    </row>
    <row r="546" customFormat="false" ht="15.75" hidden="false" customHeight="false" outlineLevel="0" collapsed="false">
      <c r="I546" s="14" t="n">
        <f aca="false">F546</f>
        <v>0</v>
      </c>
    </row>
    <row r="547" customFormat="false" ht="15.75" hidden="false" customHeight="false" outlineLevel="0" collapsed="false">
      <c r="I547" s="14" t="n">
        <f aca="false">F547</f>
        <v>0</v>
      </c>
    </row>
    <row r="548" customFormat="false" ht="15.75" hidden="false" customHeight="false" outlineLevel="0" collapsed="false">
      <c r="I548" s="14" t="n">
        <f aca="false">F548</f>
        <v>0</v>
      </c>
    </row>
    <row r="549" customFormat="false" ht="15.75" hidden="false" customHeight="false" outlineLevel="0" collapsed="false">
      <c r="I549" s="14" t="n">
        <f aca="false">F549</f>
        <v>0</v>
      </c>
    </row>
    <row r="550" customFormat="false" ht="15.75" hidden="false" customHeight="false" outlineLevel="0" collapsed="false">
      <c r="I550" s="14" t="n">
        <f aca="false">F550</f>
        <v>0</v>
      </c>
    </row>
    <row r="551" customFormat="false" ht="15.75" hidden="false" customHeight="false" outlineLevel="0" collapsed="false">
      <c r="I551" s="14" t="n">
        <f aca="false">F551</f>
        <v>0</v>
      </c>
    </row>
    <row r="552" customFormat="false" ht="15.75" hidden="false" customHeight="false" outlineLevel="0" collapsed="false">
      <c r="I552" s="14" t="n">
        <f aca="false">F552</f>
        <v>0</v>
      </c>
    </row>
    <row r="553" customFormat="false" ht="15.75" hidden="false" customHeight="false" outlineLevel="0" collapsed="false">
      <c r="I553" s="14" t="n">
        <f aca="false">F553</f>
        <v>0</v>
      </c>
    </row>
    <row r="554" customFormat="false" ht="15.75" hidden="false" customHeight="false" outlineLevel="0" collapsed="false">
      <c r="I554" s="14" t="n">
        <f aca="false">F554</f>
        <v>0</v>
      </c>
    </row>
    <row r="555" customFormat="false" ht="15.75" hidden="false" customHeight="false" outlineLevel="0" collapsed="false">
      <c r="I555" s="14" t="n">
        <f aca="false">F555</f>
        <v>0</v>
      </c>
    </row>
    <row r="556" customFormat="false" ht="15.75" hidden="false" customHeight="false" outlineLevel="0" collapsed="false">
      <c r="I556" s="14" t="n">
        <f aca="false">F556</f>
        <v>0</v>
      </c>
    </row>
    <row r="557" customFormat="false" ht="15.75" hidden="false" customHeight="false" outlineLevel="0" collapsed="false">
      <c r="I557" s="14" t="n">
        <f aca="false">F557</f>
        <v>0</v>
      </c>
    </row>
    <row r="558" customFormat="false" ht="15.75" hidden="false" customHeight="false" outlineLevel="0" collapsed="false">
      <c r="I558" s="14" t="n">
        <f aca="false">F558</f>
        <v>0</v>
      </c>
    </row>
    <row r="559" customFormat="false" ht="15.75" hidden="false" customHeight="false" outlineLevel="0" collapsed="false">
      <c r="I559" s="14" t="n">
        <f aca="false">F559</f>
        <v>0</v>
      </c>
    </row>
    <row r="560" customFormat="false" ht="15.75" hidden="false" customHeight="false" outlineLevel="0" collapsed="false">
      <c r="I560" s="14" t="n">
        <f aca="false">F560</f>
        <v>0</v>
      </c>
    </row>
    <row r="561" customFormat="false" ht="15.75" hidden="false" customHeight="false" outlineLevel="0" collapsed="false">
      <c r="I561" s="14" t="n">
        <f aca="false">F561</f>
        <v>0</v>
      </c>
    </row>
    <row r="562" customFormat="false" ht="15.75" hidden="false" customHeight="false" outlineLevel="0" collapsed="false">
      <c r="I562" s="14" t="n">
        <f aca="false">F562</f>
        <v>0</v>
      </c>
    </row>
    <row r="563" customFormat="false" ht="15.75" hidden="false" customHeight="false" outlineLevel="0" collapsed="false">
      <c r="I563" s="14" t="n">
        <f aca="false">F563</f>
        <v>0</v>
      </c>
    </row>
    <row r="564" customFormat="false" ht="15.75" hidden="false" customHeight="false" outlineLevel="0" collapsed="false">
      <c r="I564" s="14" t="n">
        <f aca="false">F564</f>
        <v>0</v>
      </c>
    </row>
    <row r="565" customFormat="false" ht="15.75" hidden="false" customHeight="false" outlineLevel="0" collapsed="false">
      <c r="I565" s="14" t="n">
        <f aca="false">F565</f>
        <v>0</v>
      </c>
    </row>
    <row r="566" customFormat="false" ht="15.75" hidden="false" customHeight="false" outlineLevel="0" collapsed="false">
      <c r="I566" s="14" t="n">
        <f aca="false">F566</f>
        <v>0</v>
      </c>
    </row>
    <row r="567" customFormat="false" ht="15.75" hidden="false" customHeight="false" outlineLevel="0" collapsed="false">
      <c r="I567" s="14" t="n">
        <f aca="false">F567</f>
        <v>0</v>
      </c>
    </row>
    <row r="568" customFormat="false" ht="15.75" hidden="false" customHeight="false" outlineLevel="0" collapsed="false">
      <c r="I568" s="14" t="n">
        <f aca="false">F568</f>
        <v>0</v>
      </c>
    </row>
    <row r="569" customFormat="false" ht="15.75" hidden="false" customHeight="false" outlineLevel="0" collapsed="false">
      <c r="I569" s="14" t="n">
        <f aca="false">F569</f>
        <v>0</v>
      </c>
    </row>
    <row r="570" customFormat="false" ht="15.75" hidden="false" customHeight="false" outlineLevel="0" collapsed="false">
      <c r="I570" s="14" t="n">
        <f aca="false">F570</f>
        <v>0</v>
      </c>
    </row>
    <row r="571" customFormat="false" ht="15.75" hidden="false" customHeight="false" outlineLevel="0" collapsed="false">
      <c r="I571" s="14" t="n">
        <f aca="false">F571</f>
        <v>0</v>
      </c>
    </row>
    <row r="572" customFormat="false" ht="15.75" hidden="false" customHeight="false" outlineLevel="0" collapsed="false">
      <c r="I572" s="14" t="n">
        <f aca="false">F572</f>
        <v>0</v>
      </c>
    </row>
    <row r="573" customFormat="false" ht="15.75" hidden="false" customHeight="false" outlineLevel="0" collapsed="false">
      <c r="I573" s="14" t="n">
        <f aca="false">F573</f>
        <v>0</v>
      </c>
    </row>
    <row r="574" customFormat="false" ht="15.75" hidden="false" customHeight="false" outlineLevel="0" collapsed="false">
      <c r="I574" s="14" t="n">
        <f aca="false">F574</f>
        <v>0</v>
      </c>
    </row>
    <row r="575" customFormat="false" ht="15.75" hidden="false" customHeight="false" outlineLevel="0" collapsed="false">
      <c r="I575" s="14" t="n">
        <f aca="false">F575</f>
        <v>0</v>
      </c>
    </row>
    <row r="576" customFormat="false" ht="15.75" hidden="false" customHeight="false" outlineLevel="0" collapsed="false">
      <c r="I576" s="14" t="n">
        <f aca="false">F576</f>
        <v>0</v>
      </c>
    </row>
    <row r="577" customFormat="false" ht="15.75" hidden="false" customHeight="false" outlineLevel="0" collapsed="false">
      <c r="I577" s="14" t="n">
        <f aca="false">F577</f>
        <v>0</v>
      </c>
    </row>
    <row r="578" customFormat="false" ht="15.75" hidden="false" customHeight="false" outlineLevel="0" collapsed="false">
      <c r="I578" s="14" t="n">
        <f aca="false">F578</f>
        <v>0</v>
      </c>
    </row>
    <row r="579" customFormat="false" ht="15.75" hidden="false" customHeight="false" outlineLevel="0" collapsed="false">
      <c r="I579" s="14" t="n">
        <f aca="false">F579</f>
        <v>0</v>
      </c>
    </row>
    <row r="580" customFormat="false" ht="15.75" hidden="false" customHeight="false" outlineLevel="0" collapsed="false">
      <c r="I580" s="14" t="n">
        <f aca="false">F580</f>
        <v>0</v>
      </c>
    </row>
    <row r="581" customFormat="false" ht="15.75" hidden="false" customHeight="false" outlineLevel="0" collapsed="false">
      <c r="I581" s="14" t="n">
        <f aca="false">F581</f>
        <v>0</v>
      </c>
    </row>
    <row r="582" customFormat="false" ht="15.75" hidden="false" customHeight="false" outlineLevel="0" collapsed="false">
      <c r="I582" s="14" t="n">
        <f aca="false">F582</f>
        <v>0</v>
      </c>
    </row>
    <row r="583" customFormat="false" ht="15.75" hidden="false" customHeight="false" outlineLevel="0" collapsed="false">
      <c r="I583" s="14" t="n">
        <f aca="false">F583</f>
        <v>0</v>
      </c>
    </row>
    <row r="584" customFormat="false" ht="15.75" hidden="false" customHeight="false" outlineLevel="0" collapsed="false">
      <c r="I584" s="14" t="n">
        <f aca="false">F584</f>
        <v>0</v>
      </c>
    </row>
    <row r="585" customFormat="false" ht="15.75" hidden="false" customHeight="false" outlineLevel="0" collapsed="false">
      <c r="I585" s="14" t="n">
        <f aca="false">F585</f>
        <v>0</v>
      </c>
    </row>
    <row r="586" customFormat="false" ht="15.75" hidden="false" customHeight="false" outlineLevel="0" collapsed="false">
      <c r="I586" s="14" t="n">
        <f aca="false">F586</f>
        <v>0</v>
      </c>
    </row>
    <row r="587" customFormat="false" ht="15.75" hidden="false" customHeight="false" outlineLevel="0" collapsed="false">
      <c r="I587" s="14" t="n">
        <f aca="false">F587</f>
        <v>0</v>
      </c>
    </row>
    <row r="588" customFormat="false" ht="15.75" hidden="false" customHeight="false" outlineLevel="0" collapsed="false">
      <c r="I588" s="14" t="n">
        <f aca="false">F588</f>
        <v>0</v>
      </c>
    </row>
    <row r="589" customFormat="false" ht="15.75" hidden="false" customHeight="false" outlineLevel="0" collapsed="false">
      <c r="I589" s="14" t="n">
        <f aca="false">F589</f>
        <v>0</v>
      </c>
    </row>
    <row r="590" customFormat="false" ht="15.75" hidden="false" customHeight="false" outlineLevel="0" collapsed="false">
      <c r="I590" s="14" t="n">
        <f aca="false">F590</f>
        <v>0</v>
      </c>
    </row>
    <row r="591" customFormat="false" ht="15.75" hidden="false" customHeight="false" outlineLevel="0" collapsed="false">
      <c r="I591" s="14" t="n">
        <f aca="false">F591</f>
        <v>0</v>
      </c>
    </row>
    <row r="592" customFormat="false" ht="15.75" hidden="false" customHeight="false" outlineLevel="0" collapsed="false">
      <c r="I592" s="14" t="n">
        <f aca="false">F592</f>
        <v>0</v>
      </c>
    </row>
    <row r="593" customFormat="false" ht="15.75" hidden="false" customHeight="false" outlineLevel="0" collapsed="false">
      <c r="I593" s="14" t="n">
        <f aca="false">F593</f>
        <v>0</v>
      </c>
    </row>
    <row r="594" customFormat="false" ht="15.75" hidden="false" customHeight="false" outlineLevel="0" collapsed="false">
      <c r="I594" s="14" t="n">
        <f aca="false">F594</f>
        <v>0</v>
      </c>
    </row>
    <row r="595" customFormat="false" ht="15.75" hidden="false" customHeight="false" outlineLevel="0" collapsed="false">
      <c r="I595" s="14" t="n">
        <f aca="false">F595</f>
        <v>0</v>
      </c>
    </row>
    <row r="596" customFormat="false" ht="15.75" hidden="false" customHeight="false" outlineLevel="0" collapsed="false">
      <c r="I596" s="14" t="n">
        <f aca="false">F596</f>
        <v>0</v>
      </c>
    </row>
    <row r="597" customFormat="false" ht="15.75" hidden="false" customHeight="false" outlineLevel="0" collapsed="false">
      <c r="I597" s="14" t="n">
        <f aca="false">F597</f>
        <v>0</v>
      </c>
    </row>
    <row r="598" customFormat="false" ht="15.75" hidden="false" customHeight="false" outlineLevel="0" collapsed="false">
      <c r="I598" s="14" t="n">
        <f aca="false">F598</f>
        <v>0</v>
      </c>
    </row>
    <row r="599" customFormat="false" ht="15.75" hidden="false" customHeight="false" outlineLevel="0" collapsed="false">
      <c r="I599" s="14" t="n">
        <f aca="false">F599</f>
        <v>0</v>
      </c>
    </row>
    <row r="600" customFormat="false" ht="15.75" hidden="false" customHeight="false" outlineLevel="0" collapsed="false">
      <c r="I600" s="14" t="n">
        <f aca="false">F600</f>
        <v>0</v>
      </c>
    </row>
    <row r="601" customFormat="false" ht="15.75" hidden="false" customHeight="false" outlineLevel="0" collapsed="false">
      <c r="I601" s="14" t="n">
        <f aca="false">F601</f>
        <v>0</v>
      </c>
    </row>
    <row r="602" customFormat="false" ht="15.75" hidden="false" customHeight="false" outlineLevel="0" collapsed="false">
      <c r="I602" s="14" t="n">
        <f aca="false">F602</f>
        <v>0</v>
      </c>
    </row>
    <row r="603" customFormat="false" ht="15.75" hidden="false" customHeight="false" outlineLevel="0" collapsed="false">
      <c r="I603" s="14" t="n">
        <f aca="false">F603</f>
        <v>0</v>
      </c>
    </row>
    <row r="604" customFormat="false" ht="15.75" hidden="false" customHeight="false" outlineLevel="0" collapsed="false">
      <c r="I604" s="14" t="n">
        <f aca="false">F604</f>
        <v>0</v>
      </c>
    </row>
    <row r="605" customFormat="false" ht="15.75" hidden="false" customHeight="false" outlineLevel="0" collapsed="false">
      <c r="I605" s="14" t="n">
        <f aca="false">F605</f>
        <v>0</v>
      </c>
    </row>
    <row r="606" customFormat="false" ht="15.75" hidden="false" customHeight="false" outlineLevel="0" collapsed="false">
      <c r="I606" s="14" t="n">
        <f aca="false">F606</f>
        <v>0</v>
      </c>
    </row>
    <row r="607" customFormat="false" ht="15.75" hidden="false" customHeight="false" outlineLevel="0" collapsed="false">
      <c r="I607" s="14" t="n">
        <f aca="false">F607</f>
        <v>0</v>
      </c>
    </row>
    <row r="608" customFormat="false" ht="15.75" hidden="false" customHeight="false" outlineLevel="0" collapsed="false">
      <c r="I608" s="14" t="n">
        <f aca="false">F608</f>
        <v>0</v>
      </c>
    </row>
    <row r="609" customFormat="false" ht="15.75" hidden="false" customHeight="false" outlineLevel="0" collapsed="false">
      <c r="I609" s="14" t="n">
        <f aca="false">F609</f>
        <v>0</v>
      </c>
    </row>
    <row r="610" customFormat="false" ht="15.75" hidden="false" customHeight="false" outlineLevel="0" collapsed="false">
      <c r="I610" s="14" t="n">
        <f aca="false">F610</f>
        <v>0</v>
      </c>
    </row>
    <row r="611" customFormat="false" ht="15.75" hidden="false" customHeight="false" outlineLevel="0" collapsed="false">
      <c r="I611" s="14" t="n">
        <f aca="false">F611</f>
        <v>0</v>
      </c>
    </row>
    <row r="612" customFormat="false" ht="15.75" hidden="false" customHeight="false" outlineLevel="0" collapsed="false">
      <c r="I612" s="14" t="n">
        <f aca="false">F612</f>
        <v>0</v>
      </c>
    </row>
    <row r="613" customFormat="false" ht="15.75" hidden="false" customHeight="false" outlineLevel="0" collapsed="false">
      <c r="I613" s="14" t="n">
        <f aca="false">F613</f>
        <v>0</v>
      </c>
    </row>
    <row r="614" customFormat="false" ht="15.75" hidden="false" customHeight="false" outlineLevel="0" collapsed="false">
      <c r="I614" s="14" t="n">
        <f aca="false">F614</f>
        <v>0</v>
      </c>
    </row>
    <row r="615" customFormat="false" ht="15.75" hidden="false" customHeight="false" outlineLevel="0" collapsed="false">
      <c r="I615" s="14" t="n">
        <f aca="false">F615</f>
        <v>0</v>
      </c>
    </row>
    <row r="616" customFormat="false" ht="15.75" hidden="false" customHeight="false" outlineLevel="0" collapsed="false">
      <c r="I616" s="14" t="n">
        <f aca="false">F616</f>
        <v>0</v>
      </c>
    </row>
    <row r="617" customFormat="false" ht="15.75" hidden="false" customHeight="false" outlineLevel="0" collapsed="false">
      <c r="I617" s="14" t="n">
        <f aca="false">F617</f>
        <v>0</v>
      </c>
    </row>
    <row r="618" customFormat="false" ht="15.75" hidden="false" customHeight="false" outlineLevel="0" collapsed="false">
      <c r="I618" s="14" t="n">
        <f aca="false">F618</f>
        <v>0</v>
      </c>
    </row>
    <row r="619" customFormat="false" ht="15.75" hidden="false" customHeight="false" outlineLevel="0" collapsed="false">
      <c r="I619" s="14" t="n">
        <f aca="false">F619</f>
        <v>0</v>
      </c>
    </row>
    <row r="620" customFormat="false" ht="15.75" hidden="false" customHeight="false" outlineLevel="0" collapsed="false">
      <c r="I620" s="14" t="n">
        <f aca="false">F620</f>
        <v>0</v>
      </c>
    </row>
    <row r="621" customFormat="false" ht="15.75" hidden="false" customHeight="false" outlineLevel="0" collapsed="false">
      <c r="I621" s="14" t="n">
        <f aca="false">F621</f>
        <v>0</v>
      </c>
    </row>
    <row r="622" customFormat="false" ht="15.75" hidden="false" customHeight="false" outlineLevel="0" collapsed="false">
      <c r="I622" s="14" t="n">
        <f aca="false">F622</f>
        <v>0</v>
      </c>
    </row>
    <row r="623" customFormat="false" ht="15.75" hidden="false" customHeight="false" outlineLevel="0" collapsed="false">
      <c r="I623" s="14" t="n">
        <f aca="false">F623</f>
        <v>0</v>
      </c>
    </row>
    <row r="624" customFormat="false" ht="15.75" hidden="false" customHeight="false" outlineLevel="0" collapsed="false">
      <c r="I624" s="14" t="n">
        <f aca="false">F624</f>
        <v>0</v>
      </c>
    </row>
    <row r="625" customFormat="false" ht="15.75" hidden="false" customHeight="false" outlineLevel="0" collapsed="false">
      <c r="I625" s="14" t="n">
        <f aca="false">F625</f>
        <v>0</v>
      </c>
    </row>
    <row r="626" customFormat="false" ht="15.75" hidden="false" customHeight="false" outlineLevel="0" collapsed="false">
      <c r="I626" s="14" t="n">
        <f aca="false">F626</f>
        <v>0</v>
      </c>
    </row>
    <row r="627" customFormat="false" ht="15.75" hidden="false" customHeight="false" outlineLevel="0" collapsed="false">
      <c r="I627" s="14" t="n">
        <f aca="false">F627</f>
        <v>0</v>
      </c>
    </row>
    <row r="628" customFormat="false" ht="15.75" hidden="false" customHeight="false" outlineLevel="0" collapsed="false">
      <c r="I628" s="14" t="n">
        <f aca="false">F628</f>
        <v>0</v>
      </c>
    </row>
    <row r="629" customFormat="false" ht="15.75" hidden="false" customHeight="false" outlineLevel="0" collapsed="false">
      <c r="I629" s="14" t="n">
        <f aca="false">F629</f>
        <v>0</v>
      </c>
    </row>
    <row r="630" customFormat="false" ht="15.75" hidden="false" customHeight="false" outlineLevel="0" collapsed="false">
      <c r="I630" s="14" t="n">
        <f aca="false">F630</f>
        <v>0</v>
      </c>
    </row>
    <row r="631" customFormat="false" ht="15.75" hidden="false" customHeight="false" outlineLevel="0" collapsed="false">
      <c r="I631" s="14" t="n">
        <f aca="false">F631</f>
        <v>0</v>
      </c>
    </row>
    <row r="632" customFormat="false" ht="15.75" hidden="false" customHeight="false" outlineLevel="0" collapsed="false">
      <c r="I632" s="14" t="n">
        <f aca="false">F632</f>
        <v>0</v>
      </c>
    </row>
    <row r="633" customFormat="false" ht="15.75" hidden="false" customHeight="false" outlineLevel="0" collapsed="false">
      <c r="I633" s="14" t="n">
        <f aca="false">F633</f>
        <v>0</v>
      </c>
    </row>
    <row r="634" customFormat="false" ht="15.75" hidden="false" customHeight="false" outlineLevel="0" collapsed="false">
      <c r="I634" s="14" t="n">
        <f aca="false">F634</f>
        <v>0</v>
      </c>
    </row>
    <row r="635" customFormat="false" ht="15.75" hidden="false" customHeight="false" outlineLevel="0" collapsed="false">
      <c r="I635" s="14" t="n">
        <f aca="false">F635</f>
        <v>0</v>
      </c>
    </row>
    <row r="636" customFormat="false" ht="15.75" hidden="false" customHeight="false" outlineLevel="0" collapsed="false">
      <c r="I636" s="14" t="n">
        <f aca="false">F636</f>
        <v>0</v>
      </c>
    </row>
    <row r="637" customFormat="false" ht="15.75" hidden="false" customHeight="false" outlineLevel="0" collapsed="false">
      <c r="I637" s="14" t="n">
        <f aca="false">F637</f>
        <v>0</v>
      </c>
    </row>
    <row r="638" customFormat="false" ht="15.75" hidden="false" customHeight="false" outlineLevel="0" collapsed="false">
      <c r="I638" s="14" t="n">
        <f aca="false">F638</f>
        <v>0</v>
      </c>
    </row>
    <row r="639" customFormat="false" ht="15.75" hidden="false" customHeight="false" outlineLevel="0" collapsed="false">
      <c r="I639" s="14" t="n">
        <f aca="false">F639</f>
        <v>0</v>
      </c>
    </row>
    <row r="640" customFormat="false" ht="15.75" hidden="false" customHeight="false" outlineLevel="0" collapsed="false">
      <c r="I640" s="14" t="n">
        <f aca="false">F640</f>
        <v>0</v>
      </c>
    </row>
    <row r="641" customFormat="false" ht="15.75" hidden="false" customHeight="false" outlineLevel="0" collapsed="false">
      <c r="I641" s="14" t="n">
        <f aca="false">F641</f>
        <v>0</v>
      </c>
    </row>
    <row r="642" customFormat="false" ht="15.75" hidden="false" customHeight="false" outlineLevel="0" collapsed="false">
      <c r="I642" s="14" t="n">
        <f aca="false">F642</f>
        <v>0</v>
      </c>
    </row>
    <row r="643" customFormat="false" ht="15.75" hidden="false" customHeight="false" outlineLevel="0" collapsed="false">
      <c r="I643" s="14" t="n">
        <f aca="false">F643</f>
        <v>0</v>
      </c>
    </row>
    <row r="644" customFormat="false" ht="15.75" hidden="false" customHeight="false" outlineLevel="0" collapsed="false">
      <c r="I644" s="14" t="n">
        <f aca="false">F644</f>
        <v>0</v>
      </c>
    </row>
    <row r="645" customFormat="false" ht="15.75" hidden="false" customHeight="false" outlineLevel="0" collapsed="false">
      <c r="I645" s="14" t="n">
        <f aca="false">F645</f>
        <v>0</v>
      </c>
    </row>
    <row r="646" customFormat="false" ht="15.75" hidden="false" customHeight="false" outlineLevel="0" collapsed="false">
      <c r="I646" s="14" t="n">
        <f aca="false">F646</f>
        <v>0</v>
      </c>
    </row>
    <row r="647" customFormat="false" ht="15.75" hidden="false" customHeight="false" outlineLevel="0" collapsed="false">
      <c r="I647" s="14" t="n">
        <f aca="false">F647</f>
        <v>0</v>
      </c>
    </row>
    <row r="648" customFormat="false" ht="15.75" hidden="false" customHeight="false" outlineLevel="0" collapsed="false">
      <c r="I648" s="14" t="n">
        <f aca="false">F648</f>
        <v>0</v>
      </c>
    </row>
    <row r="649" customFormat="false" ht="15.75" hidden="false" customHeight="false" outlineLevel="0" collapsed="false">
      <c r="I649" s="14" t="n">
        <f aca="false">F649</f>
        <v>0</v>
      </c>
    </row>
    <row r="650" customFormat="false" ht="15.75" hidden="false" customHeight="false" outlineLevel="0" collapsed="false">
      <c r="I650" s="14" t="n">
        <f aca="false">F650</f>
        <v>0</v>
      </c>
    </row>
    <row r="651" customFormat="false" ht="15.75" hidden="false" customHeight="false" outlineLevel="0" collapsed="false">
      <c r="I651" s="14" t="n">
        <f aca="false">F651</f>
        <v>0</v>
      </c>
    </row>
    <row r="652" customFormat="false" ht="15.75" hidden="false" customHeight="false" outlineLevel="0" collapsed="false">
      <c r="I652" s="14" t="n">
        <f aca="false">F652</f>
        <v>0</v>
      </c>
    </row>
    <row r="653" customFormat="false" ht="15.75" hidden="false" customHeight="false" outlineLevel="0" collapsed="false">
      <c r="I653" s="14" t="n">
        <f aca="false">F653</f>
        <v>0</v>
      </c>
    </row>
    <row r="654" customFormat="false" ht="15.75" hidden="false" customHeight="false" outlineLevel="0" collapsed="false">
      <c r="I654" s="14" t="n">
        <f aca="false">F654</f>
        <v>0</v>
      </c>
    </row>
    <row r="655" customFormat="false" ht="15.75" hidden="false" customHeight="false" outlineLevel="0" collapsed="false">
      <c r="I655" s="14" t="n">
        <f aca="false">F655</f>
        <v>0</v>
      </c>
    </row>
    <row r="656" customFormat="false" ht="15.75" hidden="false" customHeight="false" outlineLevel="0" collapsed="false">
      <c r="I656" s="14" t="n">
        <f aca="false">F656</f>
        <v>0</v>
      </c>
    </row>
    <row r="657" customFormat="false" ht="15.75" hidden="false" customHeight="false" outlineLevel="0" collapsed="false">
      <c r="I657" s="14" t="n">
        <f aca="false">F657</f>
        <v>0</v>
      </c>
    </row>
    <row r="658" customFormat="false" ht="15.75" hidden="false" customHeight="false" outlineLevel="0" collapsed="false">
      <c r="I658" s="14" t="n">
        <f aca="false">F658</f>
        <v>0</v>
      </c>
    </row>
    <row r="659" customFormat="false" ht="15.75" hidden="false" customHeight="false" outlineLevel="0" collapsed="false">
      <c r="I659" s="14" t="n">
        <f aca="false">F659</f>
        <v>0</v>
      </c>
    </row>
    <row r="660" customFormat="false" ht="15.75" hidden="false" customHeight="false" outlineLevel="0" collapsed="false">
      <c r="I660" s="14" t="n">
        <f aca="false">F660</f>
        <v>0</v>
      </c>
    </row>
    <row r="661" customFormat="false" ht="15.75" hidden="false" customHeight="false" outlineLevel="0" collapsed="false">
      <c r="I661" s="14" t="n">
        <f aca="false">F661</f>
        <v>0</v>
      </c>
    </row>
    <row r="662" customFormat="false" ht="15.75" hidden="false" customHeight="false" outlineLevel="0" collapsed="false">
      <c r="I662" s="14" t="n">
        <f aca="false">F662</f>
        <v>0</v>
      </c>
    </row>
    <row r="663" customFormat="false" ht="15.75" hidden="false" customHeight="false" outlineLevel="0" collapsed="false">
      <c r="I663" s="14" t="n">
        <f aca="false">F663</f>
        <v>0</v>
      </c>
    </row>
    <row r="664" customFormat="false" ht="15.75" hidden="false" customHeight="false" outlineLevel="0" collapsed="false">
      <c r="I664" s="14" t="n">
        <f aca="false">F664</f>
        <v>0</v>
      </c>
    </row>
    <row r="665" customFormat="false" ht="15.75" hidden="false" customHeight="false" outlineLevel="0" collapsed="false">
      <c r="I665" s="14" t="n">
        <f aca="false">F665</f>
        <v>0</v>
      </c>
    </row>
    <row r="666" customFormat="false" ht="15.75" hidden="false" customHeight="false" outlineLevel="0" collapsed="false">
      <c r="I666" s="14" t="n">
        <f aca="false">F666</f>
        <v>0</v>
      </c>
    </row>
    <row r="667" customFormat="false" ht="15.75" hidden="false" customHeight="false" outlineLevel="0" collapsed="false">
      <c r="I667" s="14" t="n">
        <f aca="false">F667</f>
        <v>0</v>
      </c>
    </row>
    <row r="668" customFormat="false" ht="15.75" hidden="false" customHeight="false" outlineLevel="0" collapsed="false">
      <c r="I668" s="14" t="n">
        <f aca="false">F668</f>
        <v>0</v>
      </c>
    </row>
    <row r="669" customFormat="false" ht="15.75" hidden="false" customHeight="false" outlineLevel="0" collapsed="false">
      <c r="I669" s="14" t="n">
        <f aca="false">F669</f>
        <v>0</v>
      </c>
    </row>
    <row r="670" customFormat="false" ht="15.75" hidden="false" customHeight="false" outlineLevel="0" collapsed="false">
      <c r="I670" s="14" t="n">
        <f aca="false">F670</f>
        <v>0</v>
      </c>
    </row>
    <row r="671" customFormat="false" ht="15.75" hidden="false" customHeight="false" outlineLevel="0" collapsed="false">
      <c r="I671" s="14" t="n">
        <f aca="false">F671</f>
        <v>0</v>
      </c>
    </row>
    <row r="672" customFormat="false" ht="15.75" hidden="false" customHeight="false" outlineLevel="0" collapsed="false">
      <c r="I672" s="14" t="n">
        <f aca="false">F672</f>
        <v>0</v>
      </c>
    </row>
    <row r="673" customFormat="false" ht="15.75" hidden="false" customHeight="false" outlineLevel="0" collapsed="false">
      <c r="I673" s="14" t="n">
        <f aca="false">F673</f>
        <v>0</v>
      </c>
    </row>
    <row r="674" customFormat="false" ht="15.75" hidden="false" customHeight="false" outlineLevel="0" collapsed="false">
      <c r="I674" s="14" t="n">
        <f aca="false">F674</f>
        <v>0</v>
      </c>
    </row>
    <row r="675" customFormat="false" ht="15.75" hidden="false" customHeight="false" outlineLevel="0" collapsed="false">
      <c r="I675" s="14" t="n">
        <f aca="false">F675</f>
        <v>0</v>
      </c>
    </row>
    <row r="676" customFormat="false" ht="15.75" hidden="false" customHeight="false" outlineLevel="0" collapsed="false">
      <c r="I676" s="14" t="n">
        <f aca="false">F676</f>
        <v>0</v>
      </c>
    </row>
    <row r="677" customFormat="false" ht="15.75" hidden="false" customHeight="false" outlineLevel="0" collapsed="false">
      <c r="I677" s="14" t="n">
        <f aca="false">F677</f>
        <v>0</v>
      </c>
    </row>
    <row r="678" customFormat="false" ht="15.75" hidden="false" customHeight="false" outlineLevel="0" collapsed="false">
      <c r="I678" s="14" t="n">
        <f aca="false">F678</f>
        <v>0</v>
      </c>
    </row>
    <row r="679" customFormat="false" ht="15.75" hidden="false" customHeight="false" outlineLevel="0" collapsed="false">
      <c r="I679" s="14" t="n">
        <f aca="false">F679</f>
        <v>0</v>
      </c>
    </row>
    <row r="680" customFormat="false" ht="15.75" hidden="false" customHeight="false" outlineLevel="0" collapsed="false">
      <c r="I680" s="14" t="n">
        <f aca="false">F680</f>
        <v>0</v>
      </c>
    </row>
    <row r="681" customFormat="false" ht="15.75" hidden="false" customHeight="false" outlineLevel="0" collapsed="false">
      <c r="I681" s="14" t="n">
        <f aca="false">F681</f>
        <v>0</v>
      </c>
    </row>
    <row r="682" customFormat="false" ht="15.75" hidden="false" customHeight="false" outlineLevel="0" collapsed="false">
      <c r="I682" s="14" t="n">
        <f aca="false">F682</f>
        <v>0</v>
      </c>
    </row>
    <row r="683" customFormat="false" ht="15.75" hidden="false" customHeight="false" outlineLevel="0" collapsed="false">
      <c r="I683" s="14" t="n">
        <f aca="false">F683</f>
        <v>0</v>
      </c>
    </row>
    <row r="684" customFormat="false" ht="15.75" hidden="false" customHeight="false" outlineLevel="0" collapsed="false">
      <c r="I684" s="14" t="n">
        <f aca="false">F684</f>
        <v>0</v>
      </c>
    </row>
    <row r="685" customFormat="false" ht="15.75" hidden="false" customHeight="false" outlineLevel="0" collapsed="false">
      <c r="I685" s="14" t="n">
        <f aca="false">F685</f>
        <v>0</v>
      </c>
    </row>
    <row r="686" customFormat="false" ht="15.75" hidden="false" customHeight="false" outlineLevel="0" collapsed="false">
      <c r="I686" s="14" t="n">
        <f aca="false">F686</f>
        <v>0</v>
      </c>
    </row>
    <row r="687" customFormat="false" ht="15.75" hidden="false" customHeight="false" outlineLevel="0" collapsed="false">
      <c r="I687" s="14" t="n">
        <f aca="false">F687</f>
        <v>0</v>
      </c>
    </row>
    <row r="688" customFormat="false" ht="15.75" hidden="false" customHeight="false" outlineLevel="0" collapsed="false">
      <c r="I688" s="14" t="n">
        <f aca="false">F688</f>
        <v>0</v>
      </c>
    </row>
    <row r="689" customFormat="false" ht="15.75" hidden="false" customHeight="false" outlineLevel="0" collapsed="false">
      <c r="I689" s="14" t="n">
        <f aca="false">F689</f>
        <v>0</v>
      </c>
    </row>
    <row r="690" customFormat="false" ht="15.75" hidden="false" customHeight="false" outlineLevel="0" collapsed="false">
      <c r="I690" s="14" t="n">
        <f aca="false">F690</f>
        <v>0</v>
      </c>
    </row>
    <row r="691" customFormat="false" ht="15.75" hidden="false" customHeight="false" outlineLevel="0" collapsed="false">
      <c r="I691" s="14" t="n">
        <f aca="false">F691</f>
        <v>0</v>
      </c>
    </row>
    <row r="692" customFormat="false" ht="15.75" hidden="false" customHeight="false" outlineLevel="0" collapsed="false">
      <c r="I692" s="14" t="n">
        <f aca="false">F692</f>
        <v>0</v>
      </c>
    </row>
    <row r="693" customFormat="false" ht="15.75" hidden="false" customHeight="false" outlineLevel="0" collapsed="false">
      <c r="I693" s="14" t="n">
        <f aca="false">F693</f>
        <v>0</v>
      </c>
    </row>
    <row r="694" customFormat="false" ht="15.75" hidden="false" customHeight="false" outlineLevel="0" collapsed="false">
      <c r="I694" s="14" t="n">
        <f aca="false">F694</f>
        <v>0</v>
      </c>
    </row>
    <row r="695" customFormat="false" ht="15.75" hidden="false" customHeight="false" outlineLevel="0" collapsed="false">
      <c r="I695" s="14" t="n">
        <f aca="false">F695</f>
        <v>0</v>
      </c>
    </row>
    <row r="696" customFormat="false" ht="15.75" hidden="false" customHeight="false" outlineLevel="0" collapsed="false">
      <c r="I696" s="14" t="n">
        <f aca="false">F696</f>
        <v>0</v>
      </c>
    </row>
    <row r="697" customFormat="false" ht="15.75" hidden="false" customHeight="false" outlineLevel="0" collapsed="false">
      <c r="I697" s="14" t="n">
        <f aca="false">F697</f>
        <v>0</v>
      </c>
    </row>
    <row r="698" customFormat="false" ht="15.75" hidden="false" customHeight="false" outlineLevel="0" collapsed="false">
      <c r="I698" s="14" t="n">
        <f aca="false">F698</f>
        <v>0</v>
      </c>
    </row>
    <row r="699" customFormat="false" ht="15.75" hidden="false" customHeight="false" outlineLevel="0" collapsed="false">
      <c r="I699" s="14" t="n">
        <f aca="false">F699</f>
        <v>0</v>
      </c>
    </row>
    <row r="700" customFormat="false" ht="15.75" hidden="false" customHeight="false" outlineLevel="0" collapsed="false">
      <c r="I700" s="14" t="n">
        <f aca="false">F700</f>
        <v>0</v>
      </c>
    </row>
    <row r="701" customFormat="false" ht="15.75" hidden="false" customHeight="false" outlineLevel="0" collapsed="false">
      <c r="I701" s="14" t="n">
        <f aca="false">F701</f>
        <v>0</v>
      </c>
    </row>
    <row r="702" customFormat="false" ht="15.75" hidden="false" customHeight="false" outlineLevel="0" collapsed="false">
      <c r="I702" s="14" t="n">
        <f aca="false">F702</f>
        <v>0</v>
      </c>
    </row>
    <row r="703" customFormat="false" ht="15.75" hidden="false" customHeight="false" outlineLevel="0" collapsed="false">
      <c r="I703" s="14" t="n">
        <f aca="false">F703</f>
        <v>0</v>
      </c>
    </row>
    <row r="704" customFormat="false" ht="15.75" hidden="false" customHeight="false" outlineLevel="0" collapsed="false">
      <c r="I704" s="14" t="n">
        <f aca="false">F704</f>
        <v>0</v>
      </c>
    </row>
    <row r="705" customFormat="false" ht="15.75" hidden="false" customHeight="false" outlineLevel="0" collapsed="false">
      <c r="I705" s="14" t="n">
        <f aca="false">F705</f>
        <v>0</v>
      </c>
    </row>
    <row r="706" customFormat="false" ht="15.75" hidden="false" customHeight="false" outlineLevel="0" collapsed="false">
      <c r="I706" s="14" t="n">
        <f aca="false">F706</f>
        <v>0</v>
      </c>
    </row>
    <row r="707" customFormat="false" ht="15.75" hidden="false" customHeight="false" outlineLevel="0" collapsed="false">
      <c r="I707" s="14" t="n">
        <f aca="false">F707</f>
        <v>0</v>
      </c>
    </row>
    <row r="708" customFormat="false" ht="15.75" hidden="false" customHeight="false" outlineLevel="0" collapsed="false">
      <c r="I708" s="14" t="n">
        <f aca="false">F708</f>
        <v>0</v>
      </c>
    </row>
    <row r="709" customFormat="false" ht="15.75" hidden="false" customHeight="false" outlineLevel="0" collapsed="false">
      <c r="I709" s="14" t="n">
        <f aca="false">F709</f>
        <v>0</v>
      </c>
    </row>
    <row r="710" customFormat="false" ht="15.75" hidden="false" customHeight="false" outlineLevel="0" collapsed="false">
      <c r="I710" s="14" t="n">
        <f aca="false">F710</f>
        <v>0</v>
      </c>
    </row>
    <row r="711" customFormat="false" ht="15.75" hidden="false" customHeight="false" outlineLevel="0" collapsed="false">
      <c r="I711" s="14" t="n">
        <f aca="false">F711</f>
        <v>0</v>
      </c>
    </row>
    <row r="712" customFormat="false" ht="15.75" hidden="false" customHeight="false" outlineLevel="0" collapsed="false">
      <c r="I712" s="14" t="n">
        <f aca="false">F712</f>
        <v>0</v>
      </c>
    </row>
    <row r="713" customFormat="false" ht="15.75" hidden="false" customHeight="false" outlineLevel="0" collapsed="false">
      <c r="I713" s="14" t="n">
        <f aca="false">F713</f>
        <v>0</v>
      </c>
    </row>
    <row r="714" customFormat="false" ht="15.75" hidden="false" customHeight="false" outlineLevel="0" collapsed="false">
      <c r="I714" s="14" t="n">
        <f aca="false">F714</f>
        <v>0</v>
      </c>
    </row>
    <row r="715" customFormat="false" ht="15.75" hidden="false" customHeight="false" outlineLevel="0" collapsed="false">
      <c r="I715" s="14" t="n">
        <f aca="false">F715</f>
        <v>0</v>
      </c>
    </row>
    <row r="716" customFormat="false" ht="15.75" hidden="false" customHeight="false" outlineLevel="0" collapsed="false">
      <c r="I716" s="14" t="n">
        <f aca="false">F716</f>
        <v>0</v>
      </c>
    </row>
    <row r="717" customFormat="false" ht="15.75" hidden="false" customHeight="false" outlineLevel="0" collapsed="false">
      <c r="I717" s="14" t="n">
        <f aca="false">F717</f>
        <v>0</v>
      </c>
    </row>
    <row r="718" customFormat="false" ht="15.75" hidden="false" customHeight="false" outlineLevel="0" collapsed="false">
      <c r="I718" s="14" t="n">
        <f aca="false">F718</f>
        <v>0</v>
      </c>
    </row>
    <row r="719" customFormat="false" ht="15.75" hidden="false" customHeight="false" outlineLevel="0" collapsed="false">
      <c r="I719" s="14" t="n">
        <f aca="false">F719</f>
        <v>0</v>
      </c>
    </row>
    <row r="720" customFormat="false" ht="15.75" hidden="false" customHeight="false" outlineLevel="0" collapsed="false">
      <c r="I720" s="14" t="n">
        <f aca="false">F720</f>
        <v>0</v>
      </c>
    </row>
    <row r="721" customFormat="false" ht="15.75" hidden="false" customHeight="false" outlineLevel="0" collapsed="false">
      <c r="I721" s="14" t="n">
        <f aca="false">F721</f>
        <v>0</v>
      </c>
    </row>
    <row r="722" customFormat="false" ht="15.75" hidden="false" customHeight="false" outlineLevel="0" collapsed="false">
      <c r="I722" s="14" t="n">
        <f aca="false">F722</f>
        <v>0</v>
      </c>
    </row>
    <row r="723" customFormat="false" ht="15.75" hidden="false" customHeight="false" outlineLevel="0" collapsed="false">
      <c r="I723" s="14" t="n">
        <f aca="false">F723</f>
        <v>0</v>
      </c>
    </row>
    <row r="724" customFormat="false" ht="15.75" hidden="false" customHeight="false" outlineLevel="0" collapsed="false">
      <c r="I724" s="14" t="n">
        <f aca="false">F724</f>
        <v>0</v>
      </c>
    </row>
    <row r="725" customFormat="false" ht="15.75" hidden="false" customHeight="false" outlineLevel="0" collapsed="false">
      <c r="I725" s="14" t="n">
        <f aca="false">F725</f>
        <v>0</v>
      </c>
    </row>
    <row r="726" customFormat="false" ht="15.75" hidden="false" customHeight="false" outlineLevel="0" collapsed="false">
      <c r="I726" s="14" t="n">
        <f aca="false">F726</f>
        <v>0</v>
      </c>
    </row>
    <row r="727" customFormat="false" ht="15.75" hidden="false" customHeight="false" outlineLevel="0" collapsed="false">
      <c r="I727" s="14" t="n">
        <f aca="false">F727</f>
        <v>0</v>
      </c>
    </row>
    <row r="728" customFormat="false" ht="15.75" hidden="false" customHeight="false" outlineLevel="0" collapsed="false">
      <c r="I728" s="14" t="n">
        <f aca="false">F728</f>
        <v>0</v>
      </c>
    </row>
    <row r="729" customFormat="false" ht="15.75" hidden="false" customHeight="false" outlineLevel="0" collapsed="false">
      <c r="I729" s="14" t="n">
        <f aca="false">F729</f>
        <v>0</v>
      </c>
    </row>
    <row r="730" customFormat="false" ht="15.75" hidden="false" customHeight="false" outlineLevel="0" collapsed="false">
      <c r="I730" s="14" t="n">
        <f aca="false">F730</f>
        <v>0</v>
      </c>
    </row>
    <row r="731" customFormat="false" ht="15.75" hidden="false" customHeight="false" outlineLevel="0" collapsed="false">
      <c r="I731" s="14" t="n">
        <f aca="false">F731</f>
        <v>0</v>
      </c>
    </row>
    <row r="732" customFormat="false" ht="15.75" hidden="false" customHeight="false" outlineLevel="0" collapsed="false">
      <c r="I732" s="14" t="n">
        <f aca="false">F732</f>
        <v>0</v>
      </c>
    </row>
    <row r="733" customFormat="false" ht="15.75" hidden="false" customHeight="false" outlineLevel="0" collapsed="false">
      <c r="I733" s="14" t="n">
        <f aca="false">F733</f>
        <v>0</v>
      </c>
    </row>
    <row r="734" customFormat="false" ht="15.75" hidden="false" customHeight="false" outlineLevel="0" collapsed="false">
      <c r="I734" s="14" t="n">
        <f aca="false">F734</f>
        <v>0</v>
      </c>
    </row>
    <row r="735" customFormat="false" ht="15.75" hidden="false" customHeight="false" outlineLevel="0" collapsed="false">
      <c r="I735" s="14" t="n">
        <f aca="false">F735</f>
        <v>0</v>
      </c>
    </row>
    <row r="736" customFormat="false" ht="15.75" hidden="false" customHeight="false" outlineLevel="0" collapsed="false">
      <c r="I736" s="14" t="n">
        <f aca="false">F736</f>
        <v>0</v>
      </c>
    </row>
    <row r="737" customFormat="false" ht="15.75" hidden="false" customHeight="false" outlineLevel="0" collapsed="false">
      <c r="I737" s="14" t="n">
        <f aca="false">F737</f>
        <v>0</v>
      </c>
    </row>
    <row r="738" customFormat="false" ht="15.75" hidden="false" customHeight="false" outlineLevel="0" collapsed="false">
      <c r="I738" s="14" t="n">
        <f aca="false">F738</f>
        <v>0</v>
      </c>
    </row>
    <row r="739" customFormat="false" ht="15.75" hidden="false" customHeight="false" outlineLevel="0" collapsed="false">
      <c r="I739" s="14" t="n">
        <f aca="false">F739</f>
        <v>0</v>
      </c>
    </row>
    <row r="740" customFormat="false" ht="15.75" hidden="false" customHeight="false" outlineLevel="0" collapsed="false">
      <c r="I740" s="14" t="n">
        <f aca="false">F740</f>
        <v>0</v>
      </c>
    </row>
    <row r="741" customFormat="false" ht="15.75" hidden="false" customHeight="false" outlineLevel="0" collapsed="false">
      <c r="I741" s="14" t="n">
        <f aca="false">F741</f>
        <v>0</v>
      </c>
    </row>
    <row r="742" customFormat="false" ht="15.75" hidden="false" customHeight="false" outlineLevel="0" collapsed="false">
      <c r="I742" s="14" t="n">
        <f aca="false">F742</f>
        <v>0</v>
      </c>
    </row>
    <row r="743" customFormat="false" ht="15.75" hidden="false" customHeight="false" outlineLevel="0" collapsed="false">
      <c r="I743" s="14" t="n">
        <f aca="false">F743</f>
        <v>0</v>
      </c>
    </row>
    <row r="744" customFormat="false" ht="15.75" hidden="false" customHeight="false" outlineLevel="0" collapsed="false">
      <c r="I744" s="14" t="n">
        <f aca="false">F744</f>
        <v>0</v>
      </c>
    </row>
    <row r="745" customFormat="false" ht="15.75" hidden="false" customHeight="false" outlineLevel="0" collapsed="false">
      <c r="I745" s="14" t="n">
        <f aca="false">F745</f>
        <v>0</v>
      </c>
    </row>
    <row r="746" customFormat="false" ht="15.75" hidden="false" customHeight="false" outlineLevel="0" collapsed="false">
      <c r="I746" s="14" t="n">
        <f aca="false">F746</f>
        <v>0</v>
      </c>
    </row>
    <row r="747" customFormat="false" ht="15.75" hidden="false" customHeight="false" outlineLevel="0" collapsed="false">
      <c r="I747" s="14" t="n">
        <f aca="false">F747</f>
        <v>0</v>
      </c>
    </row>
    <row r="748" customFormat="false" ht="15.75" hidden="false" customHeight="false" outlineLevel="0" collapsed="false">
      <c r="I748" s="14" t="n">
        <f aca="false">F748</f>
        <v>0</v>
      </c>
    </row>
    <row r="749" customFormat="false" ht="15.75" hidden="false" customHeight="false" outlineLevel="0" collapsed="false">
      <c r="I749" s="14" t="n">
        <f aca="false">F749</f>
        <v>0</v>
      </c>
    </row>
    <row r="750" customFormat="false" ht="15.75" hidden="false" customHeight="false" outlineLevel="0" collapsed="false">
      <c r="I750" s="14" t="n">
        <f aca="false">F750</f>
        <v>0</v>
      </c>
    </row>
    <row r="751" customFormat="false" ht="15.75" hidden="false" customHeight="false" outlineLevel="0" collapsed="false">
      <c r="I751" s="14" t="n">
        <f aca="false">F751</f>
        <v>0</v>
      </c>
    </row>
    <row r="752" customFormat="false" ht="15.75" hidden="false" customHeight="false" outlineLevel="0" collapsed="false">
      <c r="I752" s="14" t="n">
        <f aca="false">F752</f>
        <v>0</v>
      </c>
    </row>
    <row r="753" customFormat="false" ht="15.75" hidden="false" customHeight="false" outlineLevel="0" collapsed="false">
      <c r="I753" s="14" t="n">
        <f aca="false">F753</f>
        <v>0</v>
      </c>
    </row>
    <row r="754" customFormat="false" ht="15.75" hidden="false" customHeight="false" outlineLevel="0" collapsed="false">
      <c r="I754" s="14" t="n">
        <f aca="false">F754</f>
        <v>0</v>
      </c>
    </row>
    <row r="755" customFormat="false" ht="15.75" hidden="false" customHeight="false" outlineLevel="0" collapsed="false">
      <c r="I755" s="14" t="n">
        <f aca="false">F755</f>
        <v>0</v>
      </c>
    </row>
    <row r="756" customFormat="false" ht="15.75" hidden="false" customHeight="false" outlineLevel="0" collapsed="false">
      <c r="I756" s="14" t="n">
        <f aca="false">F756</f>
        <v>0</v>
      </c>
    </row>
    <row r="757" customFormat="false" ht="15.75" hidden="false" customHeight="false" outlineLevel="0" collapsed="false">
      <c r="I757" s="14" t="n">
        <f aca="false">F757</f>
        <v>0</v>
      </c>
    </row>
    <row r="758" customFormat="false" ht="15.75" hidden="false" customHeight="false" outlineLevel="0" collapsed="false">
      <c r="I758" s="14" t="n">
        <f aca="false">F758</f>
        <v>0</v>
      </c>
    </row>
    <row r="759" customFormat="false" ht="15.75" hidden="false" customHeight="false" outlineLevel="0" collapsed="false">
      <c r="I759" s="14" t="n">
        <f aca="false">F759</f>
        <v>0</v>
      </c>
    </row>
    <row r="760" customFormat="false" ht="15.75" hidden="false" customHeight="false" outlineLevel="0" collapsed="false">
      <c r="I760" s="14" t="n">
        <f aca="false">F760</f>
        <v>0</v>
      </c>
    </row>
    <row r="761" customFormat="false" ht="15.75" hidden="false" customHeight="false" outlineLevel="0" collapsed="false">
      <c r="I761" s="14" t="n">
        <f aca="false">F761</f>
        <v>0</v>
      </c>
    </row>
    <row r="762" customFormat="false" ht="15.75" hidden="false" customHeight="false" outlineLevel="0" collapsed="false">
      <c r="I762" s="14" t="n">
        <f aca="false">F762</f>
        <v>0</v>
      </c>
    </row>
    <row r="763" customFormat="false" ht="15.75" hidden="false" customHeight="false" outlineLevel="0" collapsed="false">
      <c r="I763" s="14" t="n">
        <f aca="false">F763</f>
        <v>0</v>
      </c>
    </row>
    <row r="764" customFormat="false" ht="15.75" hidden="false" customHeight="false" outlineLevel="0" collapsed="false">
      <c r="I764" s="14" t="n">
        <f aca="false">F764</f>
        <v>0</v>
      </c>
    </row>
    <row r="765" customFormat="false" ht="15.75" hidden="false" customHeight="false" outlineLevel="0" collapsed="false">
      <c r="I765" s="14" t="n">
        <f aca="false">F765</f>
        <v>0</v>
      </c>
    </row>
    <row r="766" customFormat="false" ht="15.75" hidden="false" customHeight="false" outlineLevel="0" collapsed="false">
      <c r="I766" s="14" t="n">
        <f aca="false">F766</f>
        <v>0</v>
      </c>
    </row>
    <row r="767" customFormat="false" ht="15.75" hidden="false" customHeight="false" outlineLevel="0" collapsed="false">
      <c r="I767" s="14" t="n">
        <f aca="false">F767</f>
        <v>0</v>
      </c>
    </row>
    <row r="768" customFormat="false" ht="15.75" hidden="false" customHeight="false" outlineLevel="0" collapsed="false">
      <c r="I768" s="14" t="n">
        <f aca="false">F768</f>
        <v>0</v>
      </c>
    </row>
    <row r="769" customFormat="false" ht="15.75" hidden="false" customHeight="false" outlineLevel="0" collapsed="false">
      <c r="I769" s="14" t="n">
        <f aca="false">F769</f>
        <v>0</v>
      </c>
    </row>
    <row r="770" customFormat="false" ht="15.75" hidden="false" customHeight="false" outlineLevel="0" collapsed="false">
      <c r="I770" s="14" t="n">
        <f aca="false">F770</f>
        <v>0</v>
      </c>
    </row>
    <row r="771" customFormat="false" ht="15.75" hidden="false" customHeight="false" outlineLevel="0" collapsed="false">
      <c r="I771" s="14" t="n">
        <f aca="false">F771</f>
        <v>0</v>
      </c>
    </row>
    <row r="772" customFormat="false" ht="15.75" hidden="false" customHeight="false" outlineLevel="0" collapsed="false">
      <c r="I772" s="14" t="n">
        <f aca="false">F772</f>
        <v>0</v>
      </c>
    </row>
    <row r="773" customFormat="false" ht="15.75" hidden="false" customHeight="false" outlineLevel="0" collapsed="false">
      <c r="I773" s="14" t="n">
        <f aca="false">F773</f>
        <v>0</v>
      </c>
    </row>
    <row r="774" customFormat="false" ht="15.75" hidden="false" customHeight="false" outlineLevel="0" collapsed="false">
      <c r="I774" s="14" t="n">
        <f aca="false">F774</f>
        <v>0</v>
      </c>
    </row>
    <row r="775" customFormat="false" ht="15.75" hidden="false" customHeight="false" outlineLevel="0" collapsed="false">
      <c r="I775" s="14" t="n">
        <f aca="false">F775</f>
        <v>0</v>
      </c>
    </row>
    <row r="776" customFormat="false" ht="15.75" hidden="false" customHeight="false" outlineLevel="0" collapsed="false">
      <c r="I776" s="14" t="n">
        <f aca="false">F776</f>
        <v>0</v>
      </c>
    </row>
    <row r="777" customFormat="false" ht="15.75" hidden="false" customHeight="false" outlineLevel="0" collapsed="false">
      <c r="I777" s="14" t="n">
        <f aca="false">F777</f>
        <v>0</v>
      </c>
    </row>
    <row r="778" customFormat="false" ht="15.75" hidden="false" customHeight="false" outlineLevel="0" collapsed="false">
      <c r="I778" s="14" t="n">
        <f aca="false">F778</f>
        <v>0</v>
      </c>
    </row>
    <row r="779" customFormat="false" ht="15.75" hidden="false" customHeight="false" outlineLevel="0" collapsed="false">
      <c r="I779" s="14" t="n">
        <f aca="false">F779</f>
        <v>0</v>
      </c>
    </row>
    <row r="780" customFormat="false" ht="15.75" hidden="false" customHeight="false" outlineLevel="0" collapsed="false">
      <c r="I780" s="14" t="n">
        <f aca="false">F780</f>
        <v>0</v>
      </c>
    </row>
    <row r="781" customFormat="false" ht="15.75" hidden="false" customHeight="false" outlineLevel="0" collapsed="false">
      <c r="I781" s="14" t="n">
        <f aca="false">F781</f>
        <v>0</v>
      </c>
    </row>
    <row r="782" customFormat="false" ht="15.75" hidden="false" customHeight="false" outlineLevel="0" collapsed="false">
      <c r="I782" s="14" t="n">
        <f aca="false">F782</f>
        <v>0</v>
      </c>
    </row>
    <row r="783" customFormat="false" ht="15.75" hidden="false" customHeight="false" outlineLevel="0" collapsed="false">
      <c r="I783" s="14" t="n">
        <f aca="false">F783</f>
        <v>0</v>
      </c>
    </row>
    <row r="784" customFormat="false" ht="15.75" hidden="false" customHeight="false" outlineLevel="0" collapsed="false">
      <c r="I784" s="14" t="n">
        <f aca="false">F784</f>
        <v>0</v>
      </c>
    </row>
    <row r="785" customFormat="false" ht="15.75" hidden="false" customHeight="false" outlineLevel="0" collapsed="false">
      <c r="I785" s="14" t="n">
        <f aca="false">F785</f>
        <v>0</v>
      </c>
    </row>
    <row r="786" customFormat="false" ht="15.75" hidden="false" customHeight="false" outlineLevel="0" collapsed="false">
      <c r="I786" s="14" t="n">
        <f aca="false">F786</f>
        <v>0</v>
      </c>
    </row>
    <row r="787" customFormat="false" ht="15.75" hidden="false" customHeight="false" outlineLevel="0" collapsed="false">
      <c r="I787" s="14" t="n">
        <f aca="false">F787</f>
        <v>0</v>
      </c>
    </row>
    <row r="788" customFormat="false" ht="15.75" hidden="false" customHeight="false" outlineLevel="0" collapsed="false">
      <c r="I788" s="14" t="n">
        <f aca="false">F788</f>
        <v>0</v>
      </c>
    </row>
    <row r="789" customFormat="false" ht="15.75" hidden="false" customHeight="false" outlineLevel="0" collapsed="false">
      <c r="I789" s="14" t="n">
        <f aca="false">F789</f>
        <v>0</v>
      </c>
    </row>
    <row r="790" customFormat="false" ht="15.75" hidden="false" customHeight="false" outlineLevel="0" collapsed="false">
      <c r="I790" s="14" t="n">
        <f aca="false">F790</f>
        <v>0</v>
      </c>
    </row>
    <row r="791" customFormat="false" ht="15.75" hidden="false" customHeight="false" outlineLevel="0" collapsed="false">
      <c r="I791" s="14" t="n">
        <f aca="false">F791</f>
        <v>0</v>
      </c>
    </row>
    <row r="792" customFormat="false" ht="15.75" hidden="false" customHeight="false" outlineLevel="0" collapsed="false">
      <c r="I792" s="14" t="n">
        <f aca="false">F792</f>
        <v>0</v>
      </c>
    </row>
    <row r="793" customFormat="false" ht="15.75" hidden="false" customHeight="false" outlineLevel="0" collapsed="false">
      <c r="I793" s="14" t="n">
        <f aca="false">F793</f>
        <v>0</v>
      </c>
    </row>
    <row r="794" customFormat="false" ht="15.75" hidden="false" customHeight="false" outlineLevel="0" collapsed="false">
      <c r="I794" s="14" t="n">
        <f aca="false">F794</f>
        <v>0</v>
      </c>
    </row>
    <row r="795" customFormat="false" ht="15.75" hidden="false" customHeight="false" outlineLevel="0" collapsed="false">
      <c r="I795" s="14" t="n">
        <f aca="false">F795</f>
        <v>0</v>
      </c>
    </row>
    <row r="796" customFormat="false" ht="15.75" hidden="false" customHeight="false" outlineLevel="0" collapsed="false">
      <c r="I796" s="14" t="n">
        <f aca="false">F796</f>
        <v>0</v>
      </c>
    </row>
    <row r="797" customFormat="false" ht="15.75" hidden="false" customHeight="false" outlineLevel="0" collapsed="false">
      <c r="I797" s="14" t="n">
        <f aca="false">F797</f>
        <v>0</v>
      </c>
    </row>
    <row r="798" customFormat="false" ht="15.75" hidden="false" customHeight="false" outlineLevel="0" collapsed="false">
      <c r="I798" s="14" t="n">
        <f aca="false">F798</f>
        <v>0</v>
      </c>
    </row>
    <row r="799" customFormat="false" ht="15.75" hidden="false" customHeight="false" outlineLevel="0" collapsed="false">
      <c r="I799" s="14" t="n">
        <f aca="false">F799</f>
        <v>0</v>
      </c>
    </row>
    <row r="800" customFormat="false" ht="15.75" hidden="false" customHeight="false" outlineLevel="0" collapsed="false">
      <c r="I800" s="14" t="n">
        <f aca="false">F800</f>
        <v>0</v>
      </c>
    </row>
    <row r="801" customFormat="false" ht="15.75" hidden="false" customHeight="false" outlineLevel="0" collapsed="false">
      <c r="I801" s="14" t="n">
        <f aca="false">F801</f>
        <v>0</v>
      </c>
    </row>
    <row r="802" customFormat="false" ht="15.75" hidden="false" customHeight="false" outlineLevel="0" collapsed="false">
      <c r="I802" s="14" t="n">
        <f aca="false">F802</f>
        <v>0</v>
      </c>
    </row>
    <row r="803" customFormat="false" ht="15.75" hidden="false" customHeight="false" outlineLevel="0" collapsed="false">
      <c r="I803" s="14" t="n">
        <f aca="false">F803</f>
        <v>0</v>
      </c>
    </row>
    <row r="804" customFormat="false" ht="15.75" hidden="false" customHeight="false" outlineLevel="0" collapsed="false">
      <c r="I804" s="14" t="n">
        <f aca="false">F804</f>
        <v>0</v>
      </c>
    </row>
    <row r="805" customFormat="false" ht="15.75" hidden="false" customHeight="false" outlineLevel="0" collapsed="false">
      <c r="I805" s="14" t="n">
        <f aca="false">F805</f>
        <v>0</v>
      </c>
    </row>
    <row r="806" customFormat="false" ht="15.75" hidden="false" customHeight="false" outlineLevel="0" collapsed="false">
      <c r="I806" s="14" t="n">
        <f aca="false">F806</f>
        <v>0</v>
      </c>
    </row>
    <row r="807" customFormat="false" ht="15.75" hidden="false" customHeight="false" outlineLevel="0" collapsed="false">
      <c r="I807" s="14" t="n">
        <f aca="false">F807</f>
        <v>0</v>
      </c>
    </row>
    <row r="808" customFormat="false" ht="15.75" hidden="false" customHeight="false" outlineLevel="0" collapsed="false">
      <c r="I808" s="14" t="n">
        <f aca="false">F808</f>
        <v>0</v>
      </c>
    </row>
    <row r="809" customFormat="false" ht="15.75" hidden="false" customHeight="false" outlineLevel="0" collapsed="false">
      <c r="I809" s="14" t="n">
        <f aca="false">F809</f>
        <v>0</v>
      </c>
    </row>
    <row r="810" customFormat="false" ht="15.75" hidden="false" customHeight="false" outlineLevel="0" collapsed="false">
      <c r="I810" s="14" t="n">
        <f aca="false">F810</f>
        <v>0</v>
      </c>
    </row>
    <row r="811" customFormat="false" ht="15.75" hidden="false" customHeight="false" outlineLevel="0" collapsed="false">
      <c r="I811" s="14" t="n">
        <f aca="false">F811</f>
        <v>0</v>
      </c>
    </row>
    <row r="812" customFormat="false" ht="15.75" hidden="false" customHeight="false" outlineLevel="0" collapsed="false">
      <c r="I812" s="14" t="n">
        <f aca="false">F812</f>
        <v>0</v>
      </c>
    </row>
    <row r="813" customFormat="false" ht="15.75" hidden="false" customHeight="false" outlineLevel="0" collapsed="false">
      <c r="I813" s="14" t="n">
        <f aca="false">F813</f>
        <v>0</v>
      </c>
    </row>
    <row r="814" customFormat="false" ht="15.75" hidden="false" customHeight="false" outlineLevel="0" collapsed="false">
      <c r="I814" s="14" t="n">
        <f aca="false">F814</f>
        <v>0</v>
      </c>
    </row>
    <row r="815" customFormat="false" ht="15.75" hidden="false" customHeight="false" outlineLevel="0" collapsed="false">
      <c r="I815" s="14" t="n">
        <f aca="false">F815</f>
        <v>0</v>
      </c>
    </row>
    <row r="816" customFormat="false" ht="15.75" hidden="false" customHeight="false" outlineLevel="0" collapsed="false">
      <c r="I816" s="14" t="n">
        <f aca="false">F816</f>
        <v>0</v>
      </c>
    </row>
    <row r="817" customFormat="false" ht="15.75" hidden="false" customHeight="false" outlineLevel="0" collapsed="false">
      <c r="I817" s="14" t="n">
        <f aca="false">F817</f>
        <v>0</v>
      </c>
    </row>
    <row r="818" customFormat="false" ht="15.75" hidden="false" customHeight="false" outlineLevel="0" collapsed="false">
      <c r="I818" s="14" t="n">
        <f aca="false">F818</f>
        <v>0</v>
      </c>
    </row>
    <row r="819" customFormat="false" ht="15.75" hidden="false" customHeight="false" outlineLevel="0" collapsed="false">
      <c r="I819" s="14" t="n">
        <f aca="false">F819</f>
        <v>0</v>
      </c>
    </row>
    <row r="820" customFormat="false" ht="15.75" hidden="false" customHeight="false" outlineLevel="0" collapsed="false">
      <c r="I820" s="14" t="n">
        <f aca="false">F820</f>
        <v>0</v>
      </c>
    </row>
    <row r="821" customFormat="false" ht="15.75" hidden="false" customHeight="false" outlineLevel="0" collapsed="false">
      <c r="I821" s="14" t="n">
        <f aca="false">F821</f>
        <v>0</v>
      </c>
    </row>
    <row r="822" customFormat="false" ht="15.75" hidden="false" customHeight="false" outlineLevel="0" collapsed="false">
      <c r="I822" s="14" t="n">
        <f aca="false">F822</f>
        <v>0</v>
      </c>
    </row>
    <row r="823" customFormat="false" ht="15.75" hidden="false" customHeight="false" outlineLevel="0" collapsed="false">
      <c r="I823" s="14" t="n">
        <f aca="false">F823</f>
        <v>0</v>
      </c>
    </row>
    <row r="824" customFormat="false" ht="15.75" hidden="false" customHeight="false" outlineLevel="0" collapsed="false">
      <c r="I824" s="14" t="n">
        <f aca="false">F824</f>
        <v>0</v>
      </c>
    </row>
    <row r="825" customFormat="false" ht="15.75" hidden="false" customHeight="false" outlineLevel="0" collapsed="false">
      <c r="I825" s="14" t="n">
        <f aca="false">F825</f>
        <v>0</v>
      </c>
    </row>
    <row r="826" customFormat="false" ht="15.75" hidden="false" customHeight="false" outlineLevel="0" collapsed="false">
      <c r="I826" s="14" t="n">
        <f aca="false">F826</f>
        <v>0</v>
      </c>
    </row>
    <row r="827" customFormat="false" ht="15.75" hidden="false" customHeight="false" outlineLevel="0" collapsed="false">
      <c r="I827" s="14" t="n">
        <f aca="false">F827</f>
        <v>0</v>
      </c>
    </row>
    <row r="828" customFormat="false" ht="15.75" hidden="false" customHeight="false" outlineLevel="0" collapsed="false">
      <c r="I828" s="14" t="n">
        <f aca="false">F828</f>
        <v>0</v>
      </c>
    </row>
    <row r="829" customFormat="false" ht="15.75" hidden="false" customHeight="false" outlineLevel="0" collapsed="false">
      <c r="I829" s="14" t="n">
        <f aca="false">F829</f>
        <v>0</v>
      </c>
    </row>
    <row r="830" customFormat="false" ht="15.75" hidden="false" customHeight="false" outlineLevel="0" collapsed="false">
      <c r="I830" s="14" t="n">
        <f aca="false">F830</f>
        <v>0</v>
      </c>
    </row>
    <row r="831" customFormat="false" ht="15.75" hidden="false" customHeight="false" outlineLevel="0" collapsed="false">
      <c r="I831" s="14" t="n">
        <f aca="false">F831</f>
        <v>0</v>
      </c>
    </row>
    <row r="832" customFormat="false" ht="15.75" hidden="false" customHeight="false" outlineLevel="0" collapsed="false">
      <c r="I832" s="14" t="n">
        <f aca="false">F832</f>
        <v>0</v>
      </c>
    </row>
    <row r="833" customFormat="false" ht="15.75" hidden="false" customHeight="false" outlineLevel="0" collapsed="false">
      <c r="I833" s="14" t="n">
        <f aca="false">F833</f>
        <v>0</v>
      </c>
    </row>
    <row r="834" customFormat="false" ht="15.75" hidden="false" customHeight="false" outlineLevel="0" collapsed="false">
      <c r="I834" s="14" t="n">
        <f aca="false">F834</f>
        <v>0</v>
      </c>
    </row>
    <row r="835" customFormat="false" ht="15.75" hidden="false" customHeight="false" outlineLevel="0" collapsed="false">
      <c r="I835" s="14" t="n">
        <f aca="false">F835</f>
        <v>0</v>
      </c>
    </row>
    <row r="836" customFormat="false" ht="15.75" hidden="false" customHeight="false" outlineLevel="0" collapsed="false">
      <c r="I836" s="14" t="n">
        <f aca="false">F836</f>
        <v>0</v>
      </c>
    </row>
    <row r="837" customFormat="false" ht="15.75" hidden="false" customHeight="false" outlineLevel="0" collapsed="false">
      <c r="I837" s="14" t="n">
        <f aca="false">F837</f>
        <v>0</v>
      </c>
    </row>
    <row r="838" customFormat="false" ht="15.75" hidden="false" customHeight="false" outlineLevel="0" collapsed="false">
      <c r="I838" s="14" t="n">
        <f aca="false">F838</f>
        <v>0</v>
      </c>
    </row>
    <row r="839" customFormat="false" ht="15.75" hidden="false" customHeight="false" outlineLevel="0" collapsed="false">
      <c r="I839" s="14" t="n">
        <f aca="false">F839</f>
        <v>0</v>
      </c>
    </row>
    <row r="840" customFormat="false" ht="15.75" hidden="false" customHeight="false" outlineLevel="0" collapsed="false">
      <c r="I840" s="14" t="n">
        <f aca="false">F840</f>
        <v>0</v>
      </c>
    </row>
    <row r="841" customFormat="false" ht="15.75" hidden="false" customHeight="false" outlineLevel="0" collapsed="false">
      <c r="I841" s="14" t="n">
        <f aca="false">F841</f>
        <v>0</v>
      </c>
    </row>
    <row r="842" customFormat="false" ht="15.75" hidden="false" customHeight="false" outlineLevel="0" collapsed="false">
      <c r="I842" s="14" t="n">
        <f aca="false">F842</f>
        <v>0</v>
      </c>
    </row>
    <row r="843" customFormat="false" ht="15.75" hidden="false" customHeight="false" outlineLevel="0" collapsed="false">
      <c r="I843" s="14" t="n">
        <f aca="false">F843</f>
        <v>0</v>
      </c>
    </row>
    <row r="844" customFormat="false" ht="15.75" hidden="false" customHeight="false" outlineLevel="0" collapsed="false">
      <c r="I844" s="14" t="n">
        <f aca="false">F844</f>
        <v>0</v>
      </c>
    </row>
    <row r="845" customFormat="false" ht="15.75" hidden="false" customHeight="false" outlineLevel="0" collapsed="false">
      <c r="I845" s="14" t="n">
        <f aca="false">F845</f>
        <v>0</v>
      </c>
    </row>
    <row r="846" customFormat="false" ht="15.75" hidden="false" customHeight="false" outlineLevel="0" collapsed="false">
      <c r="I846" s="14" t="n">
        <f aca="false">F846</f>
        <v>0</v>
      </c>
    </row>
    <row r="847" customFormat="false" ht="15.75" hidden="false" customHeight="false" outlineLevel="0" collapsed="false">
      <c r="I847" s="14" t="n">
        <f aca="false">F847</f>
        <v>0</v>
      </c>
    </row>
    <row r="848" customFormat="false" ht="15.75" hidden="false" customHeight="false" outlineLevel="0" collapsed="false">
      <c r="I848" s="14" t="n">
        <f aca="false">F848</f>
        <v>0</v>
      </c>
    </row>
    <row r="849" customFormat="false" ht="15.75" hidden="false" customHeight="false" outlineLevel="0" collapsed="false">
      <c r="I849" s="14" t="n">
        <f aca="false">F849</f>
        <v>0</v>
      </c>
    </row>
    <row r="850" customFormat="false" ht="15.75" hidden="false" customHeight="false" outlineLevel="0" collapsed="false">
      <c r="I850" s="14" t="n">
        <f aca="false">F850</f>
        <v>0</v>
      </c>
    </row>
    <row r="851" customFormat="false" ht="15.75" hidden="false" customHeight="false" outlineLevel="0" collapsed="false">
      <c r="I851" s="14" t="n">
        <f aca="false">F851</f>
        <v>0</v>
      </c>
    </row>
    <row r="852" customFormat="false" ht="15.75" hidden="false" customHeight="false" outlineLevel="0" collapsed="false">
      <c r="I852" s="14" t="n">
        <f aca="false">F852</f>
        <v>0</v>
      </c>
    </row>
    <row r="853" customFormat="false" ht="15.75" hidden="false" customHeight="false" outlineLevel="0" collapsed="false">
      <c r="I853" s="14" t="n">
        <f aca="false">F853</f>
        <v>0</v>
      </c>
    </row>
    <row r="854" customFormat="false" ht="15.75" hidden="false" customHeight="false" outlineLevel="0" collapsed="false">
      <c r="I854" s="14" t="n">
        <f aca="false">F854</f>
        <v>0</v>
      </c>
    </row>
    <row r="855" customFormat="false" ht="15.75" hidden="false" customHeight="false" outlineLevel="0" collapsed="false">
      <c r="I855" s="14" t="n">
        <f aca="false">F855</f>
        <v>0</v>
      </c>
    </row>
    <row r="856" customFormat="false" ht="15.75" hidden="false" customHeight="false" outlineLevel="0" collapsed="false">
      <c r="I856" s="14" t="n">
        <f aca="false">F856</f>
        <v>0</v>
      </c>
    </row>
    <row r="857" customFormat="false" ht="15.75" hidden="false" customHeight="false" outlineLevel="0" collapsed="false">
      <c r="I857" s="14" t="n">
        <f aca="false">F857</f>
        <v>0</v>
      </c>
    </row>
    <row r="858" customFormat="false" ht="15.75" hidden="false" customHeight="false" outlineLevel="0" collapsed="false">
      <c r="I858" s="14" t="n">
        <f aca="false">F858</f>
        <v>0</v>
      </c>
    </row>
    <row r="859" customFormat="false" ht="15.75" hidden="false" customHeight="false" outlineLevel="0" collapsed="false">
      <c r="I859" s="14" t="n">
        <f aca="false">F859</f>
        <v>0</v>
      </c>
    </row>
    <row r="860" customFormat="false" ht="15.75" hidden="false" customHeight="false" outlineLevel="0" collapsed="false">
      <c r="I860" s="14" t="n">
        <f aca="false">F860</f>
        <v>0</v>
      </c>
    </row>
    <row r="861" customFormat="false" ht="15.75" hidden="false" customHeight="false" outlineLevel="0" collapsed="false">
      <c r="I861" s="14" t="n">
        <f aca="false">F861</f>
        <v>0</v>
      </c>
    </row>
    <row r="862" customFormat="false" ht="15.75" hidden="false" customHeight="false" outlineLevel="0" collapsed="false">
      <c r="I862" s="14" t="n">
        <f aca="false">F862</f>
        <v>0</v>
      </c>
    </row>
    <row r="863" customFormat="false" ht="15.75" hidden="false" customHeight="false" outlineLevel="0" collapsed="false">
      <c r="I863" s="14" t="n">
        <f aca="false">F863</f>
        <v>0</v>
      </c>
    </row>
    <row r="864" customFormat="false" ht="15.75" hidden="false" customHeight="false" outlineLevel="0" collapsed="false">
      <c r="I864" s="14" t="n">
        <f aca="false">F864</f>
        <v>0</v>
      </c>
    </row>
    <row r="865" customFormat="false" ht="15.75" hidden="false" customHeight="false" outlineLevel="0" collapsed="false">
      <c r="I865" s="14" t="n">
        <f aca="false">F865</f>
        <v>0</v>
      </c>
    </row>
    <row r="866" customFormat="false" ht="15.75" hidden="false" customHeight="false" outlineLevel="0" collapsed="false">
      <c r="I866" s="14" t="n">
        <f aca="false">F866</f>
        <v>0</v>
      </c>
    </row>
    <row r="867" customFormat="false" ht="15.75" hidden="false" customHeight="false" outlineLevel="0" collapsed="false">
      <c r="I867" s="14" t="n">
        <f aca="false">F867</f>
        <v>0</v>
      </c>
    </row>
    <row r="868" customFormat="false" ht="15.75" hidden="false" customHeight="false" outlineLevel="0" collapsed="false">
      <c r="I868" s="14" t="n">
        <f aca="false">F868</f>
        <v>0</v>
      </c>
    </row>
    <row r="869" customFormat="false" ht="15.75" hidden="false" customHeight="false" outlineLevel="0" collapsed="false">
      <c r="I869" s="14" t="n">
        <f aca="false">F869</f>
        <v>0</v>
      </c>
    </row>
    <row r="870" customFormat="false" ht="15.75" hidden="false" customHeight="false" outlineLevel="0" collapsed="false">
      <c r="I870" s="14" t="n">
        <f aca="false">F870</f>
        <v>0</v>
      </c>
    </row>
    <row r="871" customFormat="false" ht="15.75" hidden="false" customHeight="false" outlineLevel="0" collapsed="false">
      <c r="I871" s="14" t="n">
        <f aca="false">F871</f>
        <v>0</v>
      </c>
    </row>
    <row r="872" customFormat="false" ht="15.75" hidden="false" customHeight="false" outlineLevel="0" collapsed="false">
      <c r="I872" s="14" t="n">
        <f aca="false">F872</f>
        <v>0</v>
      </c>
    </row>
    <row r="873" customFormat="false" ht="15.75" hidden="false" customHeight="false" outlineLevel="0" collapsed="false">
      <c r="I873" s="14" t="n">
        <f aca="false">F873</f>
        <v>0</v>
      </c>
    </row>
    <row r="874" customFormat="false" ht="15.75" hidden="false" customHeight="false" outlineLevel="0" collapsed="false">
      <c r="I874" s="14" t="n">
        <f aca="false">F874</f>
        <v>0</v>
      </c>
    </row>
    <row r="875" customFormat="false" ht="15.75" hidden="false" customHeight="false" outlineLevel="0" collapsed="false">
      <c r="I875" s="14" t="n">
        <f aca="false">F875</f>
        <v>0</v>
      </c>
    </row>
    <row r="876" customFormat="false" ht="15.75" hidden="false" customHeight="false" outlineLevel="0" collapsed="false">
      <c r="I876" s="14" t="n">
        <f aca="false">F876</f>
        <v>0</v>
      </c>
    </row>
    <row r="877" customFormat="false" ht="15.75" hidden="false" customHeight="false" outlineLevel="0" collapsed="false">
      <c r="I877" s="14" t="n">
        <f aca="false">F877</f>
        <v>0</v>
      </c>
    </row>
    <row r="878" customFormat="false" ht="15.75" hidden="false" customHeight="false" outlineLevel="0" collapsed="false">
      <c r="I878" s="14" t="n">
        <f aca="false">F878</f>
        <v>0</v>
      </c>
    </row>
    <row r="879" customFormat="false" ht="15.75" hidden="false" customHeight="false" outlineLevel="0" collapsed="false">
      <c r="I879" s="14" t="n">
        <f aca="false">F879</f>
        <v>0</v>
      </c>
    </row>
    <row r="880" customFormat="false" ht="15.75" hidden="false" customHeight="false" outlineLevel="0" collapsed="false">
      <c r="I880" s="14" t="n">
        <f aca="false">F880</f>
        <v>0</v>
      </c>
    </row>
    <row r="881" customFormat="false" ht="15.75" hidden="false" customHeight="false" outlineLevel="0" collapsed="false">
      <c r="I881" s="14" t="n">
        <f aca="false">F881</f>
        <v>0</v>
      </c>
    </row>
    <row r="882" customFormat="false" ht="15.75" hidden="false" customHeight="false" outlineLevel="0" collapsed="false">
      <c r="I882" s="14" t="n">
        <f aca="false">F882</f>
        <v>0</v>
      </c>
    </row>
    <row r="883" customFormat="false" ht="15.75" hidden="false" customHeight="false" outlineLevel="0" collapsed="false">
      <c r="I883" s="14" t="n">
        <f aca="false">F883</f>
        <v>0</v>
      </c>
    </row>
    <row r="884" customFormat="false" ht="15.75" hidden="false" customHeight="false" outlineLevel="0" collapsed="false">
      <c r="I884" s="14" t="n">
        <f aca="false">F884</f>
        <v>0</v>
      </c>
    </row>
    <row r="885" customFormat="false" ht="15.75" hidden="false" customHeight="false" outlineLevel="0" collapsed="false">
      <c r="I885" s="14" t="n">
        <f aca="false">F885</f>
        <v>0</v>
      </c>
    </row>
    <row r="886" customFormat="false" ht="15.75" hidden="false" customHeight="false" outlineLevel="0" collapsed="false">
      <c r="I886" s="14" t="n">
        <f aca="false">F886</f>
        <v>0</v>
      </c>
    </row>
    <row r="887" customFormat="false" ht="15.75" hidden="false" customHeight="false" outlineLevel="0" collapsed="false">
      <c r="I887" s="14" t="n">
        <f aca="false">F887</f>
        <v>0</v>
      </c>
    </row>
    <row r="888" customFormat="false" ht="15.75" hidden="false" customHeight="false" outlineLevel="0" collapsed="false">
      <c r="I888" s="14" t="n">
        <f aca="false">F888</f>
        <v>0</v>
      </c>
    </row>
    <row r="889" customFormat="false" ht="15.75" hidden="false" customHeight="false" outlineLevel="0" collapsed="false">
      <c r="I889" s="14" t="n">
        <f aca="false">F889</f>
        <v>0</v>
      </c>
    </row>
    <row r="890" customFormat="false" ht="15.75" hidden="false" customHeight="false" outlineLevel="0" collapsed="false">
      <c r="I890" s="14" t="n">
        <f aca="false">F890</f>
        <v>0</v>
      </c>
    </row>
    <row r="891" customFormat="false" ht="15.75" hidden="false" customHeight="false" outlineLevel="0" collapsed="false">
      <c r="I891" s="14" t="n">
        <f aca="false">F891</f>
        <v>0</v>
      </c>
    </row>
    <row r="892" customFormat="false" ht="15.75" hidden="false" customHeight="false" outlineLevel="0" collapsed="false">
      <c r="I892" s="14" t="n">
        <f aca="false">F892</f>
        <v>0</v>
      </c>
    </row>
    <row r="893" customFormat="false" ht="15.75" hidden="false" customHeight="false" outlineLevel="0" collapsed="false">
      <c r="I893" s="14" t="n">
        <f aca="false">F893</f>
        <v>0</v>
      </c>
    </row>
    <row r="894" customFormat="false" ht="15.75" hidden="false" customHeight="false" outlineLevel="0" collapsed="false">
      <c r="I894" s="14" t="n">
        <f aca="false">F894</f>
        <v>0</v>
      </c>
    </row>
    <row r="895" customFormat="false" ht="15.75" hidden="false" customHeight="false" outlineLevel="0" collapsed="false">
      <c r="I895" s="14" t="n">
        <f aca="false">F895</f>
        <v>0</v>
      </c>
    </row>
    <row r="896" customFormat="false" ht="15.75" hidden="false" customHeight="false" outlineLevel="0" collapsed="false">
      <c r="I896" s="14" t="n">
        <f aca="false">F896</f>
        <v>0</v>
      </c>
    </row>
    <row r="897" customFormat="false" ht="15.75" hidden="false" customHeight="false" outlineLevel="0" collapsed="false">
      <c r="I897" s="14" t="n">
        <f aca="false">F897</f>
        <v>0</v>
      </c>
    </row>
    <row r="898" customFormat="false" ht="15.75" hidden="false" customHeight="false" outlineLevel="0" collapsed="false">
      <c r="I898" s="14" t="n">
        <f aca="false">F898</f>
        <v>0</v>
      </c>
    </row>
    <row r="899" customFormat="false" ht="15.75" hidden="false" customHeight="false" outlineLevel="0" collapsed="false">
      <c r="I899" s="14" t="n">
        <f aca="false">F899</f>
        <v>0</v>
      </c>
    </row>
    <row r="900" customFormat="false" ht="15.75" hidden="false" customHeight="false" outlineLevel="0" collapsed="false">
      <c r="I900" s="14" t="n">
        <f aca="false">F900</f>
        <v>0</v>
      </c>
    </row>
    <row r="901" customFormat="false" ht="15.75" hidden="false" customHeight="false" outlineLevel="0" collapsed="false">
      <c r="I901" s="14" t="n">
        <f aca="false">F901</f>
        <v>0</v>
      </c>
    </row>
    <row r="902" customFormat="false" ht="15.75" hidden="false" customHeight="false" outlineLevel="0" collapsed="false">
      <c r="I902" s="14" t="n">
        <f aca="false">F902</f>
        <v>0</v>
      </c>
    </row>
    <row r="903" customFormat="false" ht="15.75" hidden="false" customHeight="false" outlineLevel="0" collapsed="false">
      <c r="I903" s="14" t="n">
        <f aca="false">F903</f>
        <v>0</v>
      </c>
    </row>
    <row r="904" customFormat="false" ht="15.75" hidden="false" customHeight="false" outlineLevel="0" collapsed="false">
      <c r="I904" s="14" t="n">
        <f aca="false">F904</f>
        <v>0</v>
      </c>
    </row>
    <row r="905" customFormat="false" ht="15.75" hidden="false" customHeight="false" outlineLevel="0" collapsed="false">
      <c r="I905" s="14" t="n">
        <f aca="false">F905</f>
        <v>0</v>
      </c>
    </row>
    <row r="906" customFormat="false" ht="15.75" hidden="false" customHeight="false" outlineLevel="0" collapsed="false">
      <c r="I906" s="14" t="n">
        <f aca="false">F906</f>
        <v>0</v>
      </c>
    </row>
    <row r="907" customFormat="false" ht="15.75" hidden="false" customHeight="false" outlineLevel="0" collapsed="false">
      <c r="I907" s="14" t="n">
        <f aca="false">F907</f>
        <v>0</v>
      </c>
    </row>
    <row r="908" customFormat="false" ht="15.75" hidden="false" customHeight="false" outlineLevel="0" collapsed="false">
      <c r="I908" s="14" t="n">
        <f aca="false">F908</f>
        <v>0</v>
      </c>
    </row>
    <row r="909" customFormat="false" ht="15.75" hidden="false" customHeight="false" outlineLevel="0" collapsed="false">
      <c r="I909" s="14" t="n">
        <f aca="false">F909</f>
        <v>0</v>
      </c>
    </row>
    <row r="910" customFormat="false" ht="15.75" hidden="false" customHeight="false" outlineLevel="0" collapsed="false">
      <c r="I910" s="14" t="n">
        <f aca="false">F910</f>
        <v>0</v>
      </c>
    </row>
    <row r="911" customFormat="false" ht="15.75" hidden="false" customHeight="false" outlineLevel="0" collapsed="false">
      <c r="I911" s="14" t="n">
        <f aca="false">F911</f>
        <v>0</v>
      </c>
    </row>
    <row r="912" customFormat="false" ht="15.75" hidden="false" customHeight="false" outlineLevel="0" collapsed="false">
      <c r="I912" s="14" t="n">
        <f aca="false">F912</f>
        <v>0</v>
      </c>
    </row>
    <row r="913" customFormat="false" ht="15.75" hidden="false" customHeight="false" outlineLevel="0" collapsed="false">
      <c r="I913" s="14" t="n">
        <f aca="false">F913</f>
        <v>0</v>
      </c>
    </row>
    <row r="914" customFormat="false" ht="15.75" hidden="false" customHeight="false" outlineLevel="0" collapsed="false">
      <c r="I914" s="14" t="n">
        <f aca="false">F914</f>
        <v>0</v>
      </c>
    </row>
    <row r="915" customFormat="false" ht="15.75" hidden="false" customHeight="false" outlineLevel="0" collapsed="false">
      <c r="I915" s="14" t="n">
        <f aca="false">F915</f>
        <v>0</v>
      </c>
    </row>
    <row r="916" customFormat="false" ht="15.75" hidden="false" customHeight="false" outlineLevel="0" collapsed="false">
      <c r="I916" s="14" t="n">
        <f aca="false">F916</f>
        <v>0</v>
      </c>
    </row>
    <row r="917" customFormat="false" ht="15.75" hidden="false" customHeight="false" outlineLevel="0" collapsed="false">
      <c r="I917" s="14" t="n">
        <f aca="false">F917</f>
        <v>0</v>
      </c>
    </row>
    <row r="918" customFormat="false" ht="15.75" hidden="false" customHeight="false" outlineLevel="0" collapsed="false">
      <c r="I918" s="14" t="n">
        <f aca="false">F918</f>
        <v>0</v>
      </c>
    </row>
    <row r="919" customFormat="false" ht="15.75" hidden="false" customHeight="false" outlineLevel="0" collapsed="false">
      <c r="I919" s="14" t="n">
        <f aca="false">F919</f>
        <v>0</v>
      </c>
    </row>
    <row r="920" customFormat="false" ht="15.75" hidden="false" customHeight="false" outlineLevel="0" collapsed="false">
      <c r="I920" s="14" t="n">
        <f aca="false">F920</f>
        <v>0</v>
      </c>
    </row>
    <row r="921" customFormat="false" ht="15.75" hidden="false" customHeight="false" outlineLevel="0" collapsed="false">
      <c r="I921" s="14" t="n">
        <f aca="false">F921</f>
        <v>0</v>
      </c>
    </row>
    <row r="922" customFormat="false" ht="15.75" hidden="false" customHeight="false" outlineLevel="0" collapsed="false">
      <c r="I922" s="14" t="n">
        <f aca="false">F922</f>
        <v>0</v>
      </c>
    </row>
    <row r="923" customFormat="false" ht="15.75" hidden="false" customHeight="false" outlineLevel="0" collapsed="false">
      <c r="I923" s="14" t="n">
        <f aca="false">F923</f>
        <v>0</v>
      </c>
    </row>
    <row r="924" customFormat="false" ht="15.75" hidden="false" customHeight="false" outlineLevel="0" collapsed="false">
      <c r="I924" s="14" t="n">
        <f aca="false">F924</f>
        <v>0</v>
      </c>
    </row>
    <row r="925" customFormat="false" ht="15.75" hidden="false" customHeight="false" outlineLevel="0" collapsed="false">
      <c r="I925" s="14" t="n">
        <f aca="false">F925</f>
        <v>0</v>
      </c>
    </row>
    <row r="926" customFormat="false" ht="15.75" hidden="false" customHeight="false" outlineLevel="0" collapsed="false">
      <c r="I926" s="14" t="n">
        <f aca="false">F926</f>
        <v>0</v>
      </c>
    </row>
    <row r="927" customFormat="false" ht="15.75" hidden="false" customHeight="false" outlineLevel="0" collapsed="false">
      <c r="I927" s="14" t="n">
        <f aca="false">F927</f>
        <v>0</v>
      </c>
    </row>
    <row r="928" customFormat="false" ht="15.75" hidden="false" customHeight="false" outlineLevel="0" collapsed="false">
      <c r="I928" s="14" t="n">
        <f aca="false">F928</f>
        <v>0</v>
      </c>
    </row>
    <row r="929" customFormat="false" ht="15.75" hidden="false" customHeight="false" outlineLevel="0" collapsed="false">
      <c r="I929" s="14" t="n">
        <f aca="false">F929</f>
        <v>0</v>
      </c>
    </row>
    <row r="930" customFormat="false" ht="15.75" hidden="false" customHeight="false" outlineLevel="0" collapsed="false">
      <c r="I930" s="14" t="n">
        <f aca="false">F930</f>
        <v>0</v>
      </c>
    </row>
    <row r="931" customFormat="false" ht="15.75" hidden="false" customHeight="false" outlineLevel="0" collapsed="false">
      <c r="I931" s="14" t="n">
        <f aca="false">F931</f>
        <v>0</v>
      </c>
    </row>
    <row r="932" customFormat="false" ht="15.75" hidden="false" customHeight="false" outlineLevel="0" collapsed="false">
      <c r="I932" s="14" t="n">
        <f aca="false">F932</f>
        <v>0</v>
      </c>
    </row>
    <row r="933" customFormat="false" ht="15.75" hidden="false" customHeight="false" outlineLevel="0" collapsed="false">
      <c r="I933" s="14" t="n">
        <f aca="false">F933</f>
        <v>0</v>
      </c>
    </row>
    <row r="934" customFormat="false" ht="15.75" hidden="false" customHeight="false" outlineLevel="0" collapsed="false">
      <c r="I934" s="14" t="n">
        <f aca="false">F934</f>
        <v>0</v>
      </c>
    </row>
    <row r="935" customFormat="false" ht="15.75" hidden="false" customHeight="false" outlineLevel="0" collapsed="false">
      <c r="I935" s="14" t="n">
        <f aca="false">F935</f>
        <v>0</v>
      </c>
    </row>
    <row r="936" customFormat="false" ht="15.75" hidden="false" customHeight="false" outlineLevel="0" collapsed="false">
      <c r="I936" s="14" t="n">
        <f aca="false">F936</f>
        <v>0</v>
      </c>
    </row>
    <row r="937" customFormat="false" ht="15.75" hidden="false" customHeight="false" outlineLevel="0" collapsed="false">
      <c r="I937" s="14" t="n">
        <f aca="false">F937</f>
        <v>0</v>
      </c>
    </row>
    <row r="938" customFormat="false" ht="15.75" hidden="false" customHeight="false" outlineLevel="0" collapsed="false">
      <c r="I938" s="14" t="n">
        <f aca="false">F938</f>
        <v>0</v>
      </c>
    </row>
    <row r="939" customFormat="false" ht="15.75" hidden="false" customHeight="false" outlineLevel="0" collapsed="false">
      <c r="I939" s="14" t="n">
        <f aca="false">F939</f>
        <v>0</v>
      </c>
    </row>
    <row r="940" customFormat="false" ht="15.75" hidden="false" customHeight="false" outlineLevel="0" collapsed="false">
      <c r="I940" s="14" t="n">
        <f aca="false">F940</f>
        <v>0</v>
      </c>
    </row>
    <row r="941" customFormat="false" ht="15.75" hidden="false" customHeight="false" outlineLevel="0" collapsed="false">
      <c r="I941" s="14" t="n">
        <f aca="false">F941</f>
        <v>0</v>
      </c>
    </row>
    <row r="942" customFormat="false" ht="15.75" hidden="false" customHeight="false" outlineLevel="0" collapsed="false">
      <c r="I942" s="14" t="n">
        <f aca="false">F942</f>
        <v>0</v>
      </c>
    </row>
    <row r="943" customFormat="false" ht="15.75" hidden="false" customHeight="false" outlineLevel="0" collapsed="false">
      <c r="I943" s="14" t="n">
        <f aca="false">F943</f>
        <v>0</v>
      </c>
    </row>
    <row r="944" customFormat="false" ht="15.75" hidden="false" customHeight="false" outlineLevel="0" collapsed="false">
      <c r="I944" s="14" t="n">
        <f aca="false">F944</f>
        <v>0</v>
      </c>
    </row>
    <row r="945" customFormat="false" ht="15.75" hidden="false" customHeight="false" outlineLevel="0" collapsed="false">
      <c r="I945" s="14" t="n">
        <f aca="false">F945</f>
        <v>0</v>
      </c>
    </row>
    <row r="946" customFormat="false" ht="15.75" hidden="false" customHeight="false" outlineLevel="0" collapsed="false">
      <c r="I946" s="14" t="n">
        <f aca="false">F946</f>
        <v>0</v>
      </c>
    </row>
    <row r="947" customFormat="false" ht="15.75" hidden="false" customHeight="false" outlineLevel="0" collapsed="false">
      <c r="I947" s="14" t="n">
        <f aca="false">F947</f>
        <v>0</v>
      </c>
    </row>
    <row r="948" customFormat="false" ht="15.75" hidden="false" customHeight="false" outlineLevel="0" collapsed="false">
      <c r="I948" s="14" t="n">
        <f aca="false">F948</f>
        <v>0</v>
      </c>
    </row>
    <row r="949" customFormat="false" ht="15.75" hidden="false" customHeight="false" outlineLevel="0" collapsed="false">
      <c r="I949" s="14" t="n">
        <f aca="false">F949</f>
        <v>0</v>
      </c>
    </row>
    <row r="950" customFormat="false" ht="15.75" hidden="false" customHeight="false" outlineLevel="0" collapsed="false">
      <c r="I950" s="14" t="n">
        <f aca="false">F950</f>
        <v>0</v>
      </c>
    </row>
    <row r="951" customFormat="false" ht="15.75" hidden="false" customHeight="false" outlineLevel="0" collapsed="false">
      <c r="I951" s="14" t="n">
        <f aca="false">F951</f>
        <v>0</v>
      </c>
    </row>
    <row r="952" customFormat="false" ht="15.75" hidden="false" customHeight="false" outlineLevel="0" collapsed="false">
      <c r="I952" s="14" t="n">
        <f aca="false">F952</f>
        <v>0</v>
      </c>
    </row>
    <row r="953" customFormat="false" ht="15.75" hidden="false" customHeight="false" outlineLevel="0" collapsed="false">
      <c r="I953" s="14" t="n">
        <f aca="false">F953</f>
        <v>0</v>
      </c>
    </row>
    <row r="954" customFormat="false" ht="15.75" hidden="false" customHeight="false" outlineLevel="0" collapsed="false">
      <c r="I954" s="14" t="n">
        <f aca="false">F954</f>
        <v>0</v>
      </c>
    </row>
    <row r="955" customFormat="false" ht="15.75" hidden="false" customHeight="false" outlineLevel="0" collapsed="false">
      <c r="I955" s="14" t="n">
        <f aca="false">F955</f>
        <v>0</v>
      </c>
    </row>
    <row r="956" customFormat="false" ht="15.75" hidden="false" customHeight="false" outlineLevel="0" collapsed="false">
      <c r="I956" s="14" t="n">
        <f aca="false">F956</f>
        <v>0</v>
      </c>
    </row>
    <row r="957" customFormat="false" ht="15.75" hidden="false" customHeight="false" outlineLevel="0" collapsed="false">
      <c r="I957" s="14" t="n">
        <f aca="false">F957</f>
        <v>0</v>
      </c>
    </row>
    <row r="958" customFormat="false" ht="15.75" hidden="false" customHeight="false" outlineLevel="0" collapsed="false">
      <c r="I958" s="14" t="n">
        <f aca="false">F958</f>
        <v>0</v>
      </c>
    </row>
    <row r="959" customFormat="false" ht="15.75" hidden="false" customHeight="false" outlineLevel="0" collapsed="false">
      <c r="I959" s="14" t="n">
        <f aca="false">F959</f>
        <v>0</v>
      </c>
    </row>
    <row r="960" customFormat="false" ht="15.75" hidden="false" customHeight="false" outlineLevel="0" collapsed="false">
      <c r="I960" s="14" t="n">
        <f aca="false">F960</f>
        <v>0</v>
      </c>
    </row>
    <row r="961" customFormat="false" ht="15.75" hidden="false" customHeight="false" outlineLevel="0" collapsed="false">
      <c r="I961" s="14" t="n">
        <f aca="false">F961</f>
        <v>0</v>
      </c>
    </row>
    <row r="962" customFormat="false" ht="15.75" hidden="false" customHeight="false" outlineLevel="0" collapsed="false">
      <c r="I962" s="14" t="n">
        <f aca="false">F962</f>
        <v>0</v>
      </c>
    </row>
    <row r="963" customFormat="false" ht="15.75" hidden="false" customHeight="false" outlineLevel="0" collapsed="false">
      <c r="I963" s="14" t="n">
        <f aca="false">F963</f>
        <v>0</v>
      </c>
    </row>
    <row r="964" customFormat="false" ht="15.75" hidden="false" customHeight="false" outlineLevel="0" collapsed="false">
      <c r="I964" s="14" t="n">
        <f aca="false">F964</f>
        <v>0</v>
      </c>
    </row>
    <row r="965" customFormat="false" ht="15.75" hidden="false" customHeight="false" outlineLevel="0" collapsed="false">
      <c r="I965" s="14" t="n">
        <f aca="false">F965</f>
        <v>0</v>
      </c>
    </row>
    <row r="966" customFormat="false" ht="15.75" hidden="false" customHeight="false" outlineLevel="0" collapsed="false">
      <c r="I966" s="14" t="n">
        <f aca="false">F966</f>
        <v>0</v>
      </c>
    </row>
    <row r="967" customFormat="false" ht="15.75" hidden="false" customHeight="false" outlineLevel="0" collapsed="false">
      <c r="I967" s="14" t="n">
        <f aca="false">F967</f>
        <v>0</v>
      </c>
    </row>
    <row r="968" customFormat="false" ht="15.75" hidden="false" customHeight="false" outlineLevel="0" collapsed="false">
      <c r="I968" s="14" t="n">
        <f aca="false">F968</f>
        <v>0</v>
      </c>
    </row>
    <row r="969" customFormat="false" ht="15.75" hidden="false" customHeight="false" outlineLevel="0" collapsed="false">
      <c r="I969" s="14" t="n">
        <f aca="false">F969</f>
        <v>0</v>
      </c>
    </row>
    <row r="970" customFormat="false" ht="15.75" hidden="false" customHeight="false" outlineLevel="0" collapsed="false">
      <c r="I970" s="14" t="n">
        <f aca="false">F970</f>
        <v>0</v>
      </c>
    </row>
    <row r="971" customFormat="false" ht="15.75" hidden="false" customHeight="false" outlineLevel="0" collapsed="false">
      <c r="I971" s="14" t="n">
        <f aca="false">F971</f>
        <v>0</v>
      </c>
    </row>
    <row r="972" customFormat="false" ht="15.75" hidden="false" customHeight="false" outlineLevel="0" collapsed="false">
      <c r="I972" s="14" t="n">
        <f aca="false">F972</f>
        <v>0</v>
      </c>
    </row>
    <row r="973" customFormat="false" ht="15.75" hidden="false" customHeight="false" outlineLevel="0" collapsed="false">
      <c r="I973" s="14" t="n">
        <f aca="false">F973</f>
        <v>0</v>
      </c>
    </row>
    <row r="974" customFormat="false" ht="15.75" hidden="false" customHeight="false" outlineLevel="0" collapsed="false">
      <c r="I974" s="14" t="n">
        <f aca="false">F974</f>
        <v>0</v>
      </c>
    </row>
    <row r="975" customFormat="false" ht="15.75" hidden="false" customHeight="false" outlineLevel="0" collapsed="false">
      <c r="I975" s="14" t="n">
        <f aca="false">F975</f>
        <v>0</v>
      </c>
    </row>
    <row r="976" customFormat="false" ht="15.75" hidden="false" customHeight="false" outlineLevel="0" collapsed="false">
      <c r="I976" s="14" t="n">
        <f aca="false">F976</f>
        <v>0</v>
      </c>
    </row>
    <row r="977" customFormat="false" ht="15.75" hidden="false" customHeight="false" outlineLevel="0" collapsed="false">
      <c r="I977" s="14" t="n">
        <f aca="false">F977</f>
        <v>0</v>
      </c>
    </row>
    <row r="978" customFormat="false" ht="15.75" hidden="false" customHeight="false" outlineLevel="0" collapsed="false">
      <c r="I978" s="14" t="n">
        <f aca="false">F978</f>
        <v>0</v>
      </c>
    </row>
    <row r="979" customFormat="false" ht="15.75" hidden="false" customHeight="false" outlineLevel="0" collapsed="false">
      <c r="I979" s="14" t="n">
        <f aca="false">F979</f>
        <v>0</v>
      </c>
    </row>
    <row r="980" customFormat="false" ht="15.75" hidden="false" customHeight="false" outlineLevel="0" collapsed="false">
      <c r="I980" s="14" t="n">
        <f aca="false">F980</f>
        <v>0</v>
      </c>
    </row>
    <row r="981" customFormat="false" ht="15.75" hidden="false" customHeight="false" outlineLevel="0" collapsed="false">
      <c r="I981" s="14" t="n">
        <f aca="false">F981</f>
        <v>0</v>
      </c>
    </row>
    <row r="982" customFormat="false" ht="15.75" hidden="false" customHeight="false" outlineLevel="0" collapsed="false">
      <c r="I982" s="14" t="n">
        <f aca="false">F982</f>
        <v>0</v>
      </c>
    </row>
    <row r="983" customFormat="false" ht="15.75" hidden="false" customHeight="false" outlineLevel="0" collapsed="false">
      <c r="I983" s="14" t="n">
        <f aca="false">F983</f>
        <v>0</v>
      </c>
    </row>
    <row r="984" customFormat="false" ht="15.75" hidden="false" customHeight="false" outlineLevel="0" collapsed="false">
      <c r="I984" s="14" t="n">
        <f aca="false">F984</f>
        <v>0</v>
      </c>
    </row>
    <row r="985" customFormat="false" ht="15.75" hidden="false" customHeight="false" outlineLevel="0" collapsed="false">
      <c r="I985" s="14" t="n">
        <f aca="false">F985</f>
        <v>0</v>
      </c>
    </row>
    <row r="986" customFormat="false" ht="15.75" hidden="false" customHeight="false" outlineLevel="0" collapsed="false">
      <c r="I986" s="14" t="n">
        <f aca="false">F986</f>
        <v>0</v>
      </c>
    </row>
    <row r="987" customFormat="false" ht="15.75" hidden="false" customHeight="false" outlineLevel="0" collapsed="false">
      <c r="I987" s="14" t="n">
        <f aca="false">F987</f>
        <v>0</v>
      </c>
    </row>
    <row r="988" customFormat="false" ht="15.75" hidden="false" customHeight="false" outlineLevel="0" collapsed="false">
      <c r="I988" s="14" t="n">
        <f aca="false">F988</f>
        <v>0</v>
      </c>
    </row>
    <row r="989" customFormat="false" ht="15.75" hidden="false" customHeight="false" outlineLevel="0" collapsed="false">
      <c r="I989" s="14" t="n">
        <f aca="false">F989</f>
        <v>0</v>
      </c>
    </row>
    <row r="990" customFormat="false" ht="15.75" hidden="false" customHeight="false" outlineLevel="0" collapsed="false">
      <c r="I990" s="14" t="n">
        <f aca="false">F990</f>
        <v>0</v>
      </c>
    </row>
    <row r="991" customFormat="false" ht="15.75" hidden="false" customHeight="false" outlineLevel="0" collapsed="false">
      <c r="I991" s="14" t="n">
        <f aca="false">F991</f>
        <v>0</v>
      </c>
    </row>
    <row r="992" customFormat="false" ht="15.75" hidden="false" customHeight="false" outlineLevel="0" collapsed="false">
      <c r="I992" s="14" t="n">
        <f aca="false">F992</f>
        <v>0</v>
      </c>
    </row>
    <row r="993" customFormat="false" ht="15.75" hidden="false" customHeight="false" outlineLevel="0" collapsed="false">
      <c r="I993" s="14" t="n">
        <f aca="false">F993</f>
        <v>0</v>
      </c>
    </row>
    <row r="994" customFormat="false" ht="15.75" hidden="false" customHeight="false" outlineLevel="0" collapsed="false">
      <c r="I994" s="14" t="n">
        <f aca="false">F994</f>
        <v>0</v>
      </c>
    </row>
    <row r="995" customFormat="false" ht="15.75" hidden="false" customHeight="false" outlineLevel="0" collapsed="false">
      <c r="I995" s="14" t="n">
        <f aca="false">F995</f>
        <v>0</v>
      </c>
    </row>
    <row r="996" customFormat="false" ht="15.75" hidden="false" customHeight="false" outlineLevel="0" collapsed="false">
      <c r="I996" s="14" t="n">
        <f aca="false">F996</f>
        <v>0</v>
      </c>
    </row>
    <row r="997" customFormat="false" ht="15.75" hidden="false" customHeight="false" outlineLevel="0" collapsed="false">
      <c r="I997" s="14" t="n">
        <f aca="false">F997</f>
        <v>0</v>
      </c>
    </row>
    <row r="998" customFormat="false" ht="15.75" hidden="false" customHeight="false" outlineLevel="0" collapsed="false">
      <c r="I998" s="14" t="n">
        <f aca="false">F998</f>
        <v>0</v>
      </c>
    </row>
    <row r="999" customFormat="false" ht="15.75" hidden="false" customHeight="false" outlineLevel="0" collapsed="false">
      <c r="I999" s="14" t="n">
        <f aca="false">F999</f>
        <v>0</v>
      </c>
    </row>
    <row r="1000" customFormat="false" ht="15.75" hidden="false" customHeight="false" outlineLevel="0" collapsed="false">
      <c r="I1000" s="14" t="n">
        <f aca="false">F1000</f>
        <v>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LibreOffice/7.1.4.2$MacOSX_X86_64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2022-11-03T13:43:05Z</dcterms:modified>
  <cp:revision>1</cp:revision>
  <dc:subject/>
  <dc:title/>
</cp:coreProperties>
</file>